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435" tabRatio="909" activeTab="0"/>
  </bookViews>
  <sheets>
    <sheet name="WM-ZHE" sheetId="1" r:id="rId1"/>
    <sheet name="TM_Slabs" sheetId="2" r:id="rId2"/>
    <sheet name="Lamella Mat" sheetId="3" r:id="rId3"/>
    <sheet name="PS100_ZHE_TRK_non alufaced" sheetId="4" r:id="rId4"/>
    <sheet name="PS100_ZHE_TRK_alufaced" sheetId="5" r:id="rId5"/>
    <sheet name="PS150_ZHE_TRK_non alufaced" sheetId="6" r:id="rId6"/>
    <sheet name="ALU TAPE" sheetId="7" r:id="rId7"/>
    <sheet name="RockFire_FTB" sheetId="8" r:id="rId8"/>
    <sheet name="RockFire_Conlit PS 150" sheetId="9" r:id="rId9"/>
    <sheet name="RockFire_Conlit" sheetId="10" r:id="rId10"/>
    <sheet name="PS-NL CAR" sheetId="11" r:id="rId11"/>
    <sheet name="PS-NL in foil" sheetId="12" r:id="rId12"/>
    <sheet name="PS-NL-ALU" sheetId="13" r:id="rId13"/>
    <sheet name="PACK.LIST PS-NL in foil" sheetId="14" state="hidden" r:id="rId14"/>
    <sheet name="Лист1" sheetId="15" state="hidden" r:id="rId15"/>
    <sheet name="Лист2" sheetId="16" state="hidden" r:id="rId16"/>
  </sheets>
  <externalReferences>
    <externalReference r:id="rId19"/>
  </externalReferences>
  <definedNames>
    <definedName name="_xlnm._FilterDatabase" localSheetId="13" hidden="1">'PACK.LIST PS-NL in foil'!$A$2:$D$842</definedName>
    <definedName name="_xlnm._FilterDatabase" localSheetId="12" hidden="1">'PS-NL-ALU'!$M$8:$X$62</definedName>
    <definedName name="csDesignMode">1</definedName>
    <definedName name="_xlnm.Print_Titles" localSheetId="13">'PACK.LIST PS-NL in foil'!$1:$4</definedName>
    <definedName name="_xlnm.Print_Titles" localSheetId="11">'PS-NL in foil'!$1:$8</definedName>
    <definedName name="_xlnm.Print_Area" localSheetId="6">'ALU TAPE'!$A$1:$H$28</definedName>
    <definedName name="_xlnm.Print_Area" localSheetId="2">'Lamella Mat'!$A$1:$M$30</definedName>
    <definedName name="_xlnm.Print_Area" localSheetId="13">'PACK.LIST PS-NL in foil'!$A$1:$D$842</definedName>
    <definedName name="_xlnm.Print_Area" localSheetId="4">'PS100_ZHE_TRK_alufaced'!$A$1:$AE$47</definedName>
    <definedName name="_xlnm.Print_Area" localSheetId="3">'PS100_ZHE_TRK_non alufaced'!$A$1:$AE$47</definedName>
    <definedName name="_xlnm.Print_Area" localSheetId="5">'PS150_ZHE_TRK_non alufaced'!$A$1:$AX$47</definedName>
    <definedName name="_xlnm.Print_Area" localSheetId="10">'PS-NL CAR'!$A$1:$N$41</definedName>
    <definedName name="_xlnm.Print_Area" localSheetId="11">'PS-NL in foil'!$A$1:$AF$112</definedName>
    <definedName name="_xlnm.Print_Area" localSheetId="12">'PS-NL-ALU'!$A$1:$L$70</definedName>
    <definedName name="_xlnm.Print_Area" localSheetId="9">'RockFire_Conlit'!$A$1:$K$43</definedName>
    <definedName name="_xlnm.Print_Area" localSheetId="8">'RockFire_Conlit PS 150'!$A$1:$Q$40</definedName>
    <definedName name="_xlnm.Print_Area" localSheetId="7">'RockFire_FTB'!$A$1:$M$41</definedName>
    <definedName name="_xlnm.Print_Area" localSheetId="1">'TM_Slabs'!$A$1:$M$53</definedName>
    <definedName name="_xlnm.Print_Area" localSheetId="0">'WM-ZHE'!$A$1:$M$88</definedName>
  </definedNames>
  <calcPr fullCalcOnLoad="1"/>
</workbook>
</file>

<file path=xl/sharedStrings.xml><?xml version="1.0" encoding="utf-8"?>
<sst xmlns="http://schemas.openxmlformats.org/spreadsheetml/2006/main" count="1765" uniqueCount="201">
  <si>
    <t xml:space="preserve">ПРАЙС ЛИСТ НА ТЕПЛОИЗОЛЯЦИОННУЮ ПРОДУКЦИЮ </t>
  </si>
  <si>
    <t>ROCKWOOL Russia - ЗАО "Минеральная Вата"</t>
  </si>
  <si>
    <t>Техническая изоляция</t>
  </si>
  <si>
    <t>Название продукта</t>
  </si>
  <si>
    <t>Применение</t>
  </si>
  <si>
    <t>Размеры</t>
  </si>
  <si>
    <t>Упаковка, штук</t>
  </si>
  <si>
    <t>Упаковка, м2</t>
  </si>
  <si>
    <t>Упаковка, м3</t>
  </si>
  <si>
    <t>Цена</t>
  </si>
  <si>
    <t>Длина</t>
  </si>
  <si>
    <t>Ширина</t>
  </si>
  <si>
    <t>Толщина</t>
  </si>
  <si>
    <t>WIRED MAT 80 (Россия) с покрытием сеткой из гальванизированной проволоки</t>
  </si>
  <si>
    <t>WIRED MAT 80 SST (Россия) с покрытием сеткой из нержавеющей проволоки</t>
  </si>
  <si>
    <t>ALU WIRED MAT 80 (Россия) с покрытием сеткой из гальванизированной проволоки, кашированный армир. алюм. Фольгой</t>
  </si>
  <si>
    <t>Огнезащита воздуховодов.</t>
  </si>
  <si>
    <t>ALU 1 WIRED MAT 80 (Россия) с покрытием сеткой из гальванизированной проволоки, кашированный неармир. алюм. фольгой (ГРУППА ГОРЮЧЕСТИ НГ)</t>
  </si>
  <si>
    <t>WIRED MAT 105 (Россия) с покрытием сеткой из гальванизированной проволоки</t>
  </si>
  <si>
    <t>WIRED MAT 105 SST (Россия) с покрытием сеткой из нержавеющей проволоки</t>
  </si>
  <si>
    <t>ALU 1 WIRED MAT 105 (Россия) с покрытием сеткой из гальванизированной проволоки кашированный неармир. алюм. фольгой (ГРУППА ГОРЮЧЕСТИ НГ)</t>
  </si>
  <si>
    <t>Важные примечания:</t>
  </si>
  <si>
    <t>Офис продаж:</t>
  </si>
  <si>
    <t>1. Цены даны в рублях с учетом НДС.</t>
  </si>
  <si>
    <t>2. Счет является действительным к оплате в течение 3-х банковских дней.</t>
  </si>
  <si>
    <t>3.  Заказы на теплоизоляционные материалы поступают в производство с момента поступления денег на расчетный счет производителя.</t>
  </si>
  <si>
    <t>ТЕХ МАТ</t>
  </si>
  <si>
    <t>ТЕХ МАТ кашированный алюминиевой фольгой</t>
  </si>
  <si>
    <t>ТЕХ БАТТС 50</t>
  </si>
  <si>
    <t>ТЕХ БАТТС 75</t>
  </si>
  <si>
    <t>ТЕХ БАТТС 100</t>
  </si>
  <si>
    <t>ТЕХ БАТТС 125</t>
  </si>
  <si>
    <t>ТЕХ БАТТС 150</t>
  </si>
  <si>
    <t xml:space="preserve">Теплоизоляция  промышленного оборудования, бойлеров, котлов,  воздуховодов, резервуаров. Теплоизоляция при устройстве каминного оборудования
</t>
  </si>
  <si>
    <t>4. Минимальный заказ на нестандартную продукцию составляет около 5 500 - 8 500 кг. Точную цифру уточните в отделе по работе с клиентами.</t>
  </si>
  <si>
    <t>5. Стоимость кашировки продукции ТЕХ БАТТС алюминиевой фольгой - 46 рублей/м2</t>
  </si>
  <si>
    <t>Диаметр труб</t>
  </si>
  <si>
    <t>Толщина 30 мм</t>
  </si>
  <si>
    <t>Толщина 40 мм</t>
  </si>
  <si>
    <t>Толщина 50 мм</t>
  </si>
  <si>
    <t>Толщина 60 мм</t>
  </si>
  <si>
    <t>Толщина 70 мм</t>
  </si>
  <si>
    <t>Толщина 80 мм</t>
  </si>
  <si>
    <t>Цена/м</t>
  </si>
  <si>
    <t>пог. м./уп.</t>
  </si>
  <si>
    <t>Описание</t>
  </si>
  <si>
    <t>Размеры рулона</t>
  </si>
  <si>
    <t>Упаковка, рулонов</t>
  </si>
  <si>
    <t>Длина, м</t>
  </si>
  <si>
    <t>Ширина, мм</t>
  </si>
  <si>
    <t>Рулон, руб.</t>
  </si>
  <si>
    <t>Упаковка, руб.</t>
  </si>
  <si>
    <t>ЛАС-А</t>
  </si>
  <si>
    <t>ЛАС</t>
  </si>
  <si>
    <t xml:space="preserve">Лента алюминиевая самоклеющаяся </t>
  </si>
  <si>
    <t>3.  Заказы на аксессуары поступают в производство с момента поступления денег на расчетный счет производителя.</t>
  </si>
  <si>
    <t xml:space="preserve">ПРАЙС ЛИСТ НА ПРОДУКЦИЮ </t>
  </si>
  <si>
    <t>Итого стоимость системы FT BARRIER</t>
  </si>
  <si>
    <t>Упаковка, шт</t>
  </si>
  <si>
    <t>FT Barrier, руб/м2</t>
  </si>
  <si>
    <t>FT Barrier, руб/м3</t>
  </si>
  <si>
    <t>FT BARRIER 40</t>
  </si>
  <si>
    <t>FT BARRIER 50</t>
  </si>
  <si>
    <t>FT BARRIER 60</t>
  </si>
  <si>
    <t>FT BARRIER 70</t>
  </si>
  <si>
    <t>FT BARRIER 80</t>
  </si>
  <si>
    <t>FT BARRIER 90</t>
  </si>
  <si>
    <t>FT BARRIER 100</t>
  </si>
  <si>
    <t>FT BARRIER 110</t>
  </si>
  <si>
    <t>FT BARRIER 120</t>
  </si>
  <si>
    <t>FT BARRIER 130</t>
  </si>
  <si>
    <t>FT BARRIER 140</t>
  </si>
  <si>
    <t>FT BARRIER 150</t>
  </si>
  <si>
    <t>FT BARRIER 160</t>
  </si>
  <si>
    <t>FT BARRIER 170</t>
  </si>
  <si>
    <t>Упаковка, кг в ведре</t>
  </si>
  <si>
    <t>Цена при покупке в системе, ведро</t>
  </si>
  <si>
    <t xml:space="preserve">Краска FT DÉCOR </t>
  </si>
  <si>
    <t>* В состав огнезащитного решения FT BARRIER входят:</t>
  </si>
  <si>
    <t xml:space="preserve">        - плиты FT BARRIER</t>
  </si>
  <si>
    <t xml:space="preserve">        - стальные анкеры IDMS + шайба IDMS-T</t>
  </si>
  <si>
    <t>** Рекомендованный расход: 5 анкеров на 1 плиту</t>
  </si>
  <si>
    <t>*** Расход краски FT DÉCOR: 1,5 - 1,8 кг/м2</t>
  </si>
  <si>
    <t>3. Заказы поступают в производство с момента поступления денег на расчетный счет производителя.</t>
  </si>
  <si>
    <t xml:space="preserve">ПРАЙС ЛИСТ НА  ПРОДУКЦИЮ </t>
  </si>
  <si>
    <t>CONLIT 150 (Дания)</t>
  </si>
  <si>
    <t>CONLIT 150 w/scrim (Дания)</t>
  </si>
  <si>
    <r>
      <t>м</t>
    </r>
    <r>
      <rPr>
        <b/>
        <vertAlign val="superscript"/>
        <sz val="8"/>
        <rFont val="Times New Roman"/>
        <family val="1"/>
      </rPr>
      <t>3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</si>
  <si>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750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С.</t>
    </r>
  </si>
  <si>
    <r>
      <t xml:space="preserve">Лента алюминиевая самоклеющаяся </t>
    </r>
    <r>
      <rPr>
        <b/>
        <sz val="10"/>
        <rFont val="Times New Roman"/>
        <family val="1"/>
      </rPr>
      <t>армированная</t>
    </r>
  </si>
  <si>
    <t>Система ROCKFIRE: огнезащитное решение для железобетонных плит перекрытий</t>
  </si>
  <si>
    <t>4. Продукция с размерами 2000х1200 поставляется на паллетах</t>
  </si>
  <si>
    <t>1000 *</t>
  </si>
  <si>
    <t>Система ROCKFIRE: Огнезащитное решение для стальных конструкций</t>
  </si>
  <si>
    <t>ПРАЙС ЛИСТ НА АКСЕССУАРЫ</t>
  </si>
  <si>
    <t>АКСЕССУАРЫ К ТЕХНИЧЕСКОЙ ИЗОЛЯЦИИ</t>
  </si>
  <si>
    <t>Декоративная краска FT DÉCOR ***</t>
  </si>
  <si>
    <t>Наименование плиты, толщина (мм)</t>
  </si>
  <si>
    <t>Упаковка и цена плиты из каменной ваты FT Barrier</t>
  </si>
  <si>
    <t>Стоимость компонентов крепления системы</t>
  </si>
  <si>
    <t>Наименование компонента системы</t>
  </si>
  <si>
    <t>Название плиты</t>
  </si>
  <si>
    <t>Название компонента системы</t>
  </si>
  <si>
    <t>CONLIT SL 150 (Россия)</t>
  </si>
  <si>
    <t>CONLIT GLUE  (Дания)</t>
  </si>
  <si>
    <t xml:space="preserve">CONLIT GLUE (RUS) </t>
  </si>
  <si>
    <t>CONLIT GLUE (Дания)</t>
  </si>
  <si>
    <t>Ед. измерения</t>
  </si>
  <si>
    <t>ведро 20 кг</t>
  </si>
  <si>
    <t>ед. изм.</t>
  </si>
  <si>
    <t>паллета (33 ведра)</t>
  </si>
  <si>
    <t>FT BARRIER 180</t>
  </si>
  <si>
    <t>FT BARRIER 190</t>
  </si>
  <si>
    <t>FT BARRIER 200</t>
  </si>
  <si>
    <t>длина 80 мм</t>
  </si>
  <si>
    <t>длина 110 мм</t>
  </si>
  <si>
    <t>длина 140 мм</t>
  </si>
  <si>
    <t>длина 170 мм</t>
  </si>
  <si>
    <t>длина 200 мм</t>
  </si>
  <si>
    <t>длина 250 мм</t>
  </si>
  <si>
    <t>Анкер, руб/шт.</t>
  </si>
  <si>
    <t>Шайба, руб/шт.</t>
  </si>
  <si>
    <t xml:space="preserve">WIRED MAT 50 (Россия) c покрытием сеткой из гальванизированной проволоки </t>
  </si>
  <si>
    <t>Тепловая изоляция технологического и энергетического оборудования, тепловых сетей, магистральных и промышленных трубопроводов с температурой до 650 С.</t>
  </si>
  <si>
    <t>Industrial Batts 80</t>
  </si>
  <si>
    <t>Шумоизоляция котлов, тепловых насосов и воздуховодов со скоростью движения воздуха внутри до 20 м/с. Плиты покрыты стеклохолстом черного или белого цвета.</t>
  </si>
  <si>
    <t>Толщина 25 мм</t>
  </si>
  <si>
    <t xml:space="preserve"> за ед. изм.</t>
  </si>
  <si>
    <t>Краска для повышения предела огнестойкости несущих металлических конструкций до 30 минут.</t>
  </si>
  <si>
    <t>1000 **</t>
  </si>
  <si>
    <t>6.  Минимальный объем заказа на продукцию со значком "**" из Дании - 6 000 кг</t>
  </si>
  <si>
    <t>3.  Заказы поступают в производство с момента поступления денег на расчетный счет производителя.</t>
  </si>
  <si>
    <t>5.  Минимальный объем заказа на продукцию со значком "*" из Дании - 1 500 кг</t>
  </si>
  <si>
    <t>Firebatts 110 (Дания) *</t>
  </si>
  <si>
    <t>ALU  Firebatts 110 (Дания) * кашированный алюминиевой фольгой</t>
  </si>
  <si>
    <t>7.  Вариант поставки продукции из Дании со значком "*" - поддоны</t>
  </si>
  <si>
    <t>Мастика Hilti CP 611A</t>
  </si>
  <si>
    <t>Терморасширяющаяся мастика на графитовой основе для огнезащиты кабельных проходок.</t>
  </si>
  <si>
    <t>туба 310 мл</t>
  </si>
  <si>
    <t>Краска CONLIT M (Россия)</t>
  </si>
  <si>
    <t>ведро 25 кг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</si>
  <si>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</si>
  <si>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r>
      <t xml:space="preserve">Теплоизоляция трубороводов, промышленного оборудования и т. д. Максимальная температура применения +570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</t>
    </r>
  </si>
  <si>
    <r>
      <t xml:space="preserve">Теплоизоляция  промышленного оборудования,  воздуховодов, резервуаров.
Диапазон толщин: 50-200 мм с шагом 10 мм. Максимальная температура применения +450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</t>
    </r>
  </si>
  <si>
    <r>
      <t xml:space="preserve">Теплоизоляция  промышленного оборудования, бойлеров, котлов,  воздуховодов, резервуаров.
Диапазон толщин: 50-200 мм с шагом 10 мм. Максимальная температура применения +550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С.</t>
    </r>
  </si>
  <si>
    <r>
      <t xml:space="preserve">Теплоизоляция  промышленного оборудования, бойлеров, котлов,  воздуховодов, резервуаров.
Диапазон толщин: 50-200 мм с шагом 10 мм. Максимальная температура применения +665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С.</t>
    </r>
  </si>
  <si>
    <r>
      <t xml:space="preserve">Теплоизоляция  промышленного оборудования, бойлеров, котлов,  воздуховодов, резервуаров.
Диапазон толщин: 50-180 мм с шагом 10 мм. Максимальная температура применения +700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С.</t>
    </r>
  </si>
  <si>
    <r>
      <t xml:space="preserve">Теплоизоляция  промышленного оборудования, бойлеров, котлов,  воздуховодов, резервуаров.
Диапазон толщин: 50-160 мм с шагом 10 мм. Максимальная температура применения +750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С.</t>
    </r>
  </si>
  <si>
    <r>
      <t xml:space="preserve">Теплоизоляция  промышленного оборудования, бойлеров, котлов,  воздуховодов, резервуаров.
Максимальная температура применения +750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С.</t>
    </r>
  </si>
  <si>
    <t>СКИДКА</t>
  </si>
  <si>
    <r>
      <t>м</t>
    </r>
    <r>
      <rPr>
        <b/>
        <vertAlign val="superscript"/>
        <sz val="12"/>
        <rFont val="Times New Roman"/>
        <family val="1"/>
      </rPr>
      <t>2</t>
    </r>
  </si>
  <si>
    <r>
      <t>м</t>
    </r>
    <r>
      <rPr>
        <b/>
        <vertAlign val="superscript"/>
        <sz val="12"/>
        <rFont val="Times New Roman"/>
        <family val="1"/>
      </rPr>
      <t>3</t>
    </r>
  </si>
  <si>
    <r>
      <t xml:space="preserve">Упаковка, </t>
    </r>
    <r>
      <rPr>
        <b/>
        <sz val="12"/>
        <rFont val="Times New Roman"/>
        <family val="1"/>
      </rPr>
      <t>м</t>
    </r>
    <r>
      <rPr>
        <b/>
        <vertAlign val="superscript"/>
        <sz val="12"/>
        <rFont val="Times New Roman"/>
        <family val="1"/>
      </rPr>
      <t>3</t>
    </r>
  </si>
  <si>
    <r>
      <t xml:space="preserve">Упаковка, </t>
    </r>
    <r>
      <rPr>
        <b/>
        <sz val="12"/>
        <rFont val="Times New Roman"/>
        <family val="1"/>
      </rPr>
      <t>м</t>
    </r>
    <r>
      <rPr>
        <b/>
        <vertAlign val="superscript"/>
        <sz val="12"/>
        <rFont val="Times New Roman"/>
        <family val="1"/>
      </rPr>
      <t>2</t>
    </r>
  </si>
  <si>
    <t>Диаметр трубы, мм</t>
  </si>
  <si>
    <t>Толщина стенки, мм</t>
  </si>
  <si>
    <r>
      <t>УПАКОВКА:</t>
    </r>
    <r>
      <rPr>
        <sz val="10"/>
        <rFont val="Times New Roman"/>
        <family val="1"/>
      </rPr>
      <t xml:space="preserve"> данный вид цилиндров поставляется в картонных коробках с количеством согласно действующему упаковочному листу.</t>
    </r>
  </si>
  <si>
    <r>
      <t xml:space="preserve">УПАКОВКА: </t>
    </r>
    <r>
      <rPr>
        <b/>
        <sz val="10"/>
        <rFont val="Times New Roman"/>
        <family val="1"/>
      </rPr>
      <t>цилиндры поставляются упакованными в термоусадочную пленку по одному цилиндру в упаковке</t>
    </r>
  </si>
  <si>
    <t>Возможно производство продукции по размерам 4500х1000, 4000х1001</t>
  </si>
  <si>
    <t>ЦИЛИНДРЫ CONLIT PS 150 ДЛЯ ОГНЕЗАЩИТЫ СТАЛЬНЫХ ТРУБНЫХ ПРОХОДОК</t>
  </si>
  <si>
    <t>Толщина 20 мм</t>
  </si>
  <si>
    <t xml:space="preserve">Компонент крепления системы - металлический анкер </t>
  </si>
  <si>
    <t>Диаметр</t>
  </si>
  <si>
    <t>Вид упаковки</t>
  </si>
  <si>
    <t>Транспортный объем, м3</t>
  </si>
  <si>
    <t xml:space="preserve">пленка </t>
  </si>
  <si>
    <t>Цена/м ZHE</t>
  </si>
  <si>
    <t>Цена/м TRK</t>
  </si>
  <si>
    <t xml:space="preserve"> </t>
  </si>
  <si>
    <t>ЦИЛИНДРЫ НАВИВНЫЕ ROCKWOOL 150</t>
  </si>
  <si>
    <t>ЦИЛИНДРЫ НАВИВНЫЕ ROCKWOOL 100</t>
  </si>
  <si>
    <t>ЦИЛИНДРЫ НАВИВНЫЕ ROCKWOOL 100 к/ф (кашированные фольгой)</t>
  </si>
  <si>
    <t>Толщина 90 мм</t>
  </si>
  <si>
    <t>Толщина 100 мм</t>
  </si>
  <si>
    <t>пог. м./ уп.</t>
  </si>
  <si>
    <t>Огнезащита воздуховодов. Тепловая изоляция технологического и энергетического оборудования, тепловых сетей, магистральных и промышленных трубопроводов с температурой до 750 0С.</t>
  </si>
  <si>
    <t>от 28 марта 2014 г.</t>
  </si>
  <si>
    <t>ПРОИЗВОДСТВО ГОЛЛАНДИЯ, УПАКОВКА - КОРОБКИ</t>
  </si>
  <si>
    <t>ПРОИЗВОДСТВО ГОЛЛАНДИЯ, УПАКОВКА - ТЕРМОУСАДОЧНАЯ ПЛЕНКА</t>
  </si>
  <si>
    <t>ПРОИЗВОДСТВО ГОЛЛАНДИЯ, УПАКОВКА - КОРОБКИ, ТЕРМОУСАДОЧНАЯ ПЛЕНКА*</t>
  </si>
  <si>
    <t>*Вид упаковки указан на листе PACK.LIST PS-NL ALU</t>
  </si>
  <si>
    <t xml:space="preserve">УПАКОВОЧНЫЙ ЛИСТ НА ЦИЛИНДРЫ ПРОСТЫЕ НА СИНТЕТИЧЕСКОМ СВЯЗУЮЩЕМ /ПРОИЗВОДСТВО ГОЛЛАНДИЯ, УПАКОВКА - ТЕРМОУСАДОЧНАЯ ПЛЕНКА </t>
  </si>
  <si>
    <t>ALU WIRED MAT 105 (Россия) с покрытием сеткой из гальванизированной проволоки кашированный алюм. фольгой</t>
  </si>
  <si>
    <t>LAMELLA MAT</t>
  </si>
  <si>
    <t>Изоляция труб, оборудованя и воздуховодов. Продукция покрыта алюминиевой фольгой</t>
  </si>
  <si>
    <t>LAMELLA MAT L</t>
  </si>
  <si>
    <t>Изоляция труб, оборудования и воздуховодов. Продукция покрыта алюминиевой фольгой</t>
  </si>
  <si>
    <t>4. На данной странице представлена продукция импортного производства</t>
  </si>
  <si>
    <t>ЦИЛИНДРЫ НАВИВНЫЕ,</t>
  </si>
  <si>
    <t>ЦИЛИНДРЫ НАВИВНЫЕ, КАШИРОВАННЫЕ АЛЮМИНИЕВОЙ ФОЛЬГОЙ,</t>
  </si>
  <si>
    <t>KLIMAFIX</t>
  </si>
  <si>
    <t>Изоляция труб, оборудования и воздуховодов c температурой теплоносителя до 50°С включительно. Продукция покрыта алюминиевой фольгой, имеет клеевой слой со стороный каменной ваты и слой защитной пленки. Монтаж продукции осуществляется при температуре от +5 до +35°С.</t>
  </si>
  <si>
    <r>
      <t xml:space="preserve">Упаковка, </t>
    </r>
    <r>
      <rPr>
        <sz val="12"/>
        <rFont val="Times New Roman"/>
        <family val="1"/>
      </rPr>
      <t>м</t>
    </r>
    <r>
      <rPr>
        <vertAlign val="superscript"/>
        <sz val="12"/>
        <rFont val="Times New Roman"/>
        <family val="1"/>
      </rPr>
      <t>2</t>
    </r>
  </si>
  <si>
    <r>
      <t xml:space="preserve">Упаковка, </t>
    </r>
    <r>
      <rPr>
        <sz val="12"/>
        <rFont val="Times New Roman"/>
        <family val="1"/>
      </rPr>
      <t>м</t>
    </r>
    <r>
      <rPr>
        <vertAlign val="superscript"/>
        <sz val="12"/>
        <rFont val="Times New Roman"/>
        <family val="1"/>
      </rPr>
      <t>3</t>
    </r>
  </si>
  <si>
    <t>ООО ГК "ТЕПЛОСИЛА"</t>
  </si>
  <si>
    <t>111622, г.Москва</t>
  </si>
  <si>
    <t>ул.Б.Косинская, д.27</t>
  </si>
  <si>
    <t>тел.     +7(495) 223-95-05</t>
  </si>
  <si>
    <t>факс   +7(495) 700-17-70</t>
  </si>
  <si>
    <t>тел. +7(495) 223-95-05</t>
  </si>
  <si>
    <t>факс +7(495) 700-17-70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</si>
</sst>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_р_."/>
    <numFmt numFmtId="174" formatCode="#,##0.000"/>
    <numFmt numFmtId="175" formatCode="0.0%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23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Calibri"/>
      <family val="2"/>
    </font>
    <font>
      <b/>
      <sz val="14"/>
      <color indexed="9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thin"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thin"/>
      <top style="thin"/>
      <bottom style="hair"/>
    </border>
    <border>
      <left/>
      <right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medium"/>
    </border>
    <border>
      <left style="thin"/>
      <right/>
      <top style="thin"/>
      <bottom style="hair"/>
    </border>
    <border>
      <left style="thin">
        <color indexed="9"/>
      </left>
      <right/>
      <top style="thin">
        <color indexed="9"/>
      </top>
      <bottom/>
    </border>
    <border>
      <left/>
      <right style="hair"/>
      <top/>
      <bottom style="hair"/>
    </border>
    <border>
      <left/>
      <right style="hair"/>
      <top style="thin"/>
      <bottom style="hair"/>
    </border>
    <border>
      <left/>
      <right style="hair"/>
      <top/>
      <bottom style="thin"/>
    </border>
    <border>
      <left style="medium"/>
      <right style="thin"/>
      <top style="thin"/>
      <bottom style="thin"/>
    </border>
    <border>
      <left style="medium"/>
      <right style="hair"/>
      <top style="thin"/>
      <bottom style="hair"/>
    </border>
    <border>
      <left/>
      <right style="medium"/>
      <top style="thin"/>
      <bottom style="hair"/>
    </border>
    <border>
      <left style="medium"/>
      <right style="hair"/>
      <top/>
      <bottom style="hair"/>
    </border>
    <border>
      <left/>
      <right style="medium"/>
      <top/>
      <bottom style="hair"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medium"/>
      <top/>
      <bottom style="medium"/>
    </border>
    <border>
      <left style="thin"/>
      <right style="thin"/>
      <top/>
      <bottom style="dotted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/>
      <top style="hair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/>
      <bottom style="medium"/>
    </border>
    <border>
      <left/>
      <right style="thin"/>
      <top style="hair"/>
      <bottom style="thin"/>
    </border>
    <border>
      <left style="thin"/>
      <right style="thin">
        <color indexed="9"/>
      </right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thin">
        <color indexed="9"/>
      </right>
      <top style="thin">
        <color indexed="9"/>
      </top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>
        <color indexed="9"/>
      </right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 style="thin">
        <color indexed="9"/>
      </left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040">
    <xf numFmtId="0" fontId="0" fillId="0" borderId="0" xfId="0" applyAlignment="1">
      <alignment/>
    </xf>
    <xf numFmtId="0" fontId="5" fillId="0" borderId="0" xfId="34" applyFont="1">
      <alignment/>
      <protection/>
    </xf>
    <xf numFmtId="0" fontId="6" fillId="0" borderId="0" xfId="34" applyFont="1" applyAlignment="1">
      <alignment wrapText="1"/>
      <protection/>
    </xf>
    <xf numFmtId="0" fontId="5" fillId="0" borderId="10" xfId="34" applyFont="1" applyBorder="1" applyAlignment="1">
      <alignment horizontal="center" vertical="center" wrapText="1"/>
      <protection/>
    </xf>
    <xf numFmtId="0" fontId="5" fillId="0" borderId="11" xfId="34" applyFont="1" applyBorder="1" applyAlignment="1">
      <alignment horizontal="center" vertical="center" wrapText="1"/>
      <protection/>
    </xf>
    <xf numFmtId="0" fontId="5" fillId="0" borderId="12" xfId="34" applyFont="1" applyBorder="1" applyAlignment="1">
      <alignment horizontal="center" vertical="center" wrapText="1"/>
      <protection/>
    </xf>
    <xf numFmtId="0" fontId="5" fillId="0" borderId="0" xfId="34" applyFont="1" applyAlignment="1">
      <alignment wrapText="1"/>
      <protection/>
    </xf>
    <xf numFmtId="0" fontId="7" fillId="32" borderId="0" xfId="34" applyFont="1" applyFill="1" applyAlignment="1">
      <alignment horizontal="left"/>
      <protection/>
    </xf>
    <xf numFmtId="4" fontId="5" fillId="0" borderId="0" xfId="34" applyNumberFormat="1" applyFont="1" applyAlignment="1">
      <alignment/>
      <protection/>
    </xf>
    <xf numFmtId="0" fontId="5" fillId="32" borderId="0" xfId="34" applyFont="1" applyFill="1" applyAlignment="1">
      <alignment horizontal="left"/>
      <protection/>
    </xf>
    <xf numFmtId="0" fontId="5" fillId="32" borderId="0" xfId="34" applyFont="1" applyFill="1">
      <alignment/>
      <protection/>
    </xf>
    <xf numFmtId="4" fontId="5" fillId="0" borderId="0" xfId="34" applyNumberFormat="1" applyFont="1">
      <alignment/>
      <protection/>
    </xf>
    <xf numFmtId="4" fontId="5" fillId="0" borderId="0" xfId="34" applyNumberFormat="1" applyFont="1" applyAlignment="1">
      <alignment vertical="top"/>
      <protection/>
    </xf>
    <xf numFmtId="0" fontId="5" fillId="0" borderId="0" xfId="34" applyFont="1" applyAlignment="1">
      <alignment horizontal="left"/>
      <protection/>
    </xf>
    <xf numFmtId="0" fontId="5" fillId="0" borderId="0" xfId="34" applyFont="1" applyAlignment="1">
      <alignment horizontal="center"/>
      <protection/>
    </xf>
    <xf numFmtId="2" fontId="5" fillId="0" borderId="0" xfId="34" applyNumberFormat="1" applyFont="1">
      <alignment/>
      <protection/>
    </xf>
    <xf numFmtId="0" fontId="6" fillId="0" borderId="0" xfId="34" applyFont="1" applyAlignment="1">
      <alignment horizontal="center" vertical="center" wrapText="1"/>
      <protection/>
    </xf>
    <xf numFmtId="2" fontId="5" fillId="32" borderId="0" xfId="34" applyNumberFormat="1" applyFont="1" applyFill="1">
      <alignment/>
      <protection/>
    </xf>
    <xf numFmtId="0" fontId="5" fillId="32" borderId="13" xfId="34" applyFont="1" applyFill="1" applyBorder="1" applyAlignment="1">
      <alignment horizontal="center" wrapText="1"/>
      <protection/>
    </xf>
    <xf numFmtId="0" fontId="5" fillId="32" borderId="14" xfId="34" applyFont="1" applyFill="1" applyBorder="1" applyAlignment="1">
      <alignment horizontal="center" wrapText="1"/>
      <protection/>
    </xf>
    <xf numFmtId="0" fontId="6" fillId="32" borderId="0" xfId="34" applyFont="1" applyFill="1" applyAlignment="1">
      <alignment horizontal="center" vertical="center" wrapText="1"/>
      <protection/>
    </xf>
    <xf numFmtId="0" fontId="6" fillId="32" borderId="0" xfId="34" applyFont="1" applyFill="1" applyAlignment="1">
      <alignment wrapText="1"/>
      <protection/>
    </xf>
    <xf numFmtId="0" fontId="5" fillId="32" borderId="0" xfId="34" applyFont="1" applyFill="1" applyAlignment="1">
      <alignment wrapText="1"/>
      <protection/>
    </xf>
    <xf numFmtId="0" fontId="5" fillId="32" borderId="15" xfId="34" applyFont="1" applyFill="1" applyBorder="1" applyAlignment="1">
      <alignment horizontal="center" wrapText="1"/>
      <protection/>
    </xf>
    <xf numFmtId="0" fontId="5" fillId="32" borderId="16" xfId="34" applyFont="1" applyFill="1" applyBorder="1" applyAlignment="1">
      <alignment horizont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5" fillId="0" borderId="0" xfId="34" applyFont="1" applyAlignment="1">
      <alignment horizontal="center" vertical="center"/>
      <protection/>
    </xf>
    <xf numFmtId="2" fontId="5" fillId="0" borderId="0" xfId="34" applyNumberFormat="1" applyFont="1" applyBorder="1">
      <alignment/>
      <protection/>
    </xf>
    <xf numFmtId="0" fontId="5" fillId="0" borderId="0" xfId="34" applyFont="1" applyBorder="1">
      <alignment/>
      <protection/>
    </xf>
    <xf numFmtId="0" fontId="5" fillId="0" borderId="0" xfId="34" applyFont="1" applyBorder="1" applyAlignment="1">
      <alignment vertical="center" wrapText="1"/>
      <protection/>
    </xf>
    <xf numFmtId="0" fontId="2" fillId="0" borderId="0" xfId="34" applyBorder="1" applyAlignment="1">
      <alignment vertical="center" wrapText="1"/>
      <protection/>
    </xf>
    <xf numFmtId="0" fontId="2" fillId="0" borderId="0" xfId="34" applyAlignment="1">
      <alignment vertical="center" wrapText="1"/>
      <protection/>
    </xf>
    <xf numFmtId="0" fontId="5" fillId="0" borderId="0" xfId="34" applyFont="1" applyBorder="1" applyAlignment="1">
      <alignment horizontal="left" vertical="center" wrapText="1"/>
      <protection/>
    </xf>
    <xf numFmtId="0" fontId="5" fillId="0" borderId="0" xfId="34" applyFont="1" applyBorder="1" applyAlignment="1">
      <alignment horizontal="left"/>
      <protection/>
    </xf>
    <xf numFmtId="1" fontId="5" fillId="0" borderId="0" xfId="34" applyNumberFormat="1" applyFont="1" applyFill="1" applyBorder="1" applyAlignment="1">
      <alignment horizontal="center" vertical="top"/>
      <protection/>
    </xf>
    <xf numFmtId="0" fontId="5" fillId="0" borderId="0" xfId="34" applyFont="1" applyBorder="1" applyAlignment="1">
      <alignment/>
      <protection/>
    </xf>
    <xf numFmtId="2" fontId="5" fillId="0" borderId="0" xfId="34" applyNumberFormat="1" applyFont="1" applyFill="1" applyBorder="1" applyAlignment="1">
      <alignment horizontal="center"/>
      <protection/>
    </xf>
    <xf numFmtId="0" fontId="5" fillId="32" borderId="0" xfId="34" applyFont="1" applyFill="1" applyAlignment="1">
      <alignment/>
      <protection/>
    </xf>
    <xf numFmtId="0" fontId="5" fillId="32" borderId="0" xfId="34" applyFont="1" applyFill="1" applyAlignment="1">
      <alignment horizontal="center"/>
      <protection/>
    </xf>
    <xf numFmtId="0" fontId="2" fillId="32" borderId="0" xfId="34" applyFill="1">
      <alignment/>
      <protection/>
    </xf>
    <xf numFmtId="0" fontId="6" fillId="32" borderId="17" xfId="34" applyFont="1" applyFill="1" applyBorder="1" applyAlignment="1">
      <alignment horizontal="center" vertical="center" wrapText="1"/>
      <protection/>
    </xf>
    <xf numFmtId="3" fontId="5" fillId="32" borderId="0" xfId="34" applyNumberFormat="1" applyFont="1" applyFill="1">
      <alignment/>
      <protection/>
    </xf>
    <xf numFmtId="0" fontId="2" fillId="32" borderId="0" xfId="34" applyFill="1" applyAlignment="1">
      <alignment horizontal="left"/>
      <protection/>
    </xf>
    <xf numFmtId="0" fontId="5" fillId="32" borderId="0" xfId="34" applyFont="1" applyFill="1" applyAlignment="1">
      <alignment horizontal="left" wrapText="1"/>
      <protection/>
    </xf>
    <xf numFmtId="0" fontId="0" fillId="32" borderId="0" xfId="34" applyFont="1" applyFill="1">
      <alignment/>
      <protection/>
    </xf>
    <xf numFmtId="4" fontId="5" fillId="0" borderId="0" xfId="63" applyNumberFormat="1" applyFont="1" applyAlignment="1">
      <alignment/>
    </xf>
    <xf numFmtId="0" fontId="5" fillId="32" borderId="18" xfId="34" applyFont="1" applyFill="1" applyBorder="1" applyAlignment="1">
      <alignment horizontal="center" wrapText="1"/>
      <protection/>
    </xf>
    <xf numFmtId="0" fontId="5" fillId="32" borderId="19" xfId="34" applyFont="1" applyFill="1" applyBorder="1" applyAlignment="1">
      <alignment horizontal="center" wrapText="1"/>
      <protection/>
    </xf>
    <xf numFmtId="0" fontId="5" fillId="32" borderId="20" xfId="34" applyFont="1" applyFill="1" applyBorder="1" applyAlignment="1">
      <alignment horizontal="center" wrapText="1"/>
      <protection/>
    </xf>
    <xf numFmtId="0" fontId="5" fillId="32" borderId="21" xfId="34" applyFont="1" applyFill="1" applyBorder="1" applyAlignment="1">
      <alignment horizontal="center" wrapText="1"/>
      <protection/>
    </xf>
    <xf numFmtId="0" fontId="5" fillId="32" borderId="22" xfId="34" applyFont="1" applyFill="1" applyBorder="1" applyAlignment="1">
      <alignment horizontal="center" wrapText="1"/>
      <protection/>
    </xf>
    <xf numFmtId="0" fontId="5" fillId="32" borderId="23" xfId="34" applyFont="1" applyFill="1" applyBorder="1" applyAlignment="1">
      <alignment horizontal="center" wrapText="1"/>
      <protection/>
    </xf>
    <xf numFmtId="0" fontId="6" fillId="32" borderId="0" xfId="34" applyFont="1" applyFill="1" applyBorder="1" applyAlignment="1">
      <alignment horizontal="center"/>
      <protection/>
    </xf>
    <xf numFmtId="0" fontId="2" fillId="0" borderId="0" xfId="34" applyAlignment="1">
      <alignment horizontal="center" vertical="center"/>
      <protection/>
    </xf>
    <xf numFmtId="0" fontId="5" fillId="0" borderId="0" xfId="34" applyFont="1" applyBorder="1" applyAlignment="1">
      <alignment horizontal="center" vertical="center"/>
      <protection/>
    </xf>
    <xf numFmtId="2" fontId="5" fillId="0" borderId="0" xfId="34" applyNumberFormat="1" applyFont="1" applyBorder="1" applyAlignment="1">
      <alignment horizontal="center" vertical="center"/>
      <protection/>
    </xf>
    <xf numFmtId="0" fontId="2" fillId="0" borderId="0" xfId="34" applyBorder="1" applyAlignment="1">
      <alignment horizontal="left"/>
      <protection/>
    </xf>
    <xf numFmtId="0" fontId="5" fillId="32" borderId="0" xfId="34" applyFont="1" applyFill="1" applyBorder="1" applyAlignment="1">
      <alignment vertical="center" wrapText="1"/>
      <protection/>
    </xf>
    <xf numFmtId="0" fontId="2" fillId="32" borderId="0" xfId="34" applyFill="1" applyBorder="1" applyAlignment="1">
      <alignment vertical="center" wrapText="1"/>
      <protection/>
    </xf>
    <xf numFmtId="0" fontId="2" fillId="32" borderId="0" xfId="34" applyFill="1" applyAlignment="1">
      <alignment vertical="center" wrapText="1"/>
      <protection/>
    </xf>
    <xf numFmtId="0" fontId="5" fillId="32" borderId="0" xfId="34" applyFont="1" applyFill="1" applyBorder="1">
      <alignment/>
      <protection/>
    </xf>
    <xf numFmtId="2" fontId="5" fillId="32" borderId="0" xfId="34" applyNumberFormat="1" applyFont="1" applyFill="1" applyBorder="1">
      <alignment/>
      <protection/>
    </xf>
    <xf numFmtId="0" fontId="7" fillId="0" borderId="0" xfId="34" applyFont="1" applyBorder="1" applyAlignment="1">
      <alignment horizontal="left"/>
      <protection/>
    </xf>
    <xf numFmtId="0" fontId="5" fillId="32" borderId="24" xfId="34" applyFont="1" applyFill="1" applyBorder="1" applyAlignment="1">
      <alignment horizontal="center" vertical="center"/>
      <protection/>
    </xf>
    <xf numFmtId="0" fontId="5" fillId="32" borderId="25" xfId="34" applyFont="1" applyFill="1" applyBorder="1" applyAlignment="1">
      <alignment horizontal="center" vertical="center"/>
      <protection/>
    </xf>
    <xf numFmtId="0" fontId="5" fillId="32" borderId="26" xfId="34" applyFont="1" applyFill="1" applyBorder="1" applyAlignment="1">
      <alignment horizontal="center" vertical="center"/>
      <protection/>
    </xf>
    <xf numFmtId="0" fontId="5" fillId="32" borderId="19" xfId="34" applyFont="1" applyFill="1" applyBorder="1" applyAlignment="1">
      <alignment horizontal="center"/>
      <protection/>
    </xf>
    <xf numFmtId="0" fontId="5" fillId="32" borderId="27" xfId="34" applyFont="1" applyFill="1" applyBorder="1" applyAlignment="1">
      <alignment horizontal="center"/>
      <protection/>
    </xf>
    <xf numFmtId="0" fontId="5" fillId="32" borderId="28" xfId="34" applyFont="1" applyFill="1" applyBorder="1" applyAlignment="1">
      <alignment horizontal="center"/>
      <protection/>
    </xf>
    <xf numFmtId="0" fontId="5" fillId="32" borderId="20" xfId="34" applyFont="1" applyFill="1" applyBorder="1" applyAlignment="1">
      <alignment horizontal="center"/>
      <protection/>
    </xf>
    <xf numFmtId="4" fontId="5" fillId="32" borderId="20" xfId="34" applyNumberFormat="1" applyFont="1" applyFill="1" applyBorder="1" applyAlignment="1">
      <alignment horizontal="center"/>
      <protection/>
    </xf>
    <xf numFmtId="175" fontId="5" fillId="0" borderId="0" xfId="63" applyNumberFormat="1" applyFont="1" applyAlignment="1">
      <alignment/>
    </xf>
    <xf numFmtId="0" fontId="5" fillId="32" borderId="15" xfId="34" applyFont="1" applyFill="1" applyBorder="1" applyAlignment="1">
      <alignment horizontal="center"/>
      <protection/>
    </xf>
    <xf numFmtId="0" fontId="5" fillId="32" borderId="29" xfId="34" applyFont="1" applyFill="1" applyBorder="1" applyAlignment="1">
      <alignment horizontal="center"/>
      <protection/>
    </xf>
    <xf numFmtId="0" fontId="5" fillId="32" borderId="30" xfId="34" applyFont="1" applyFill="1" applyBorder="1" applyAlignment="1">
      <alignment horizontal="center"/>
      <protection/>
    </xf>
    <xf numFmtId="0" fontId="5" fillId="32" borderId="16" xfId="34" applyFont="1" applyFill="1" applyBorder="1" applyAlignment="1">
      <alignment horizontal="center"/>
      <protection/>
    </xf>
    <xf numFmtId="4" fontId="5" fillId="32" borderId="16" xfId="34" applyNumberFormat="1" applyFont="1" applyFill="1" applyBorder="1" applyAlignment="1">
      <alignment horizontal="center"/>
      <protection/>
    </xf>
    <xf numFmtId="0" fontId="5" fillId="32" borderId="31" xfId="34" applyFont="1" applyFill="1" applyBorder="1" applyAlignment="1">
      <alignment horizontal="center"/>
      <protection/>
    </xf>
    <xf numFmtId="0" fontId="5" fillId="32" borderId="32" xfId="34" applyFont="1" applyFill="1" applyBorder="1" applyAlignment="1">
      <alignment horizontal="center"/>
      <protection/>
    </xf>
    <xf numFmtId="0" fontId="5" fillId="32" borderId="33" xfId="34" applyFont="1" applyFill="1" applyBorder="1" applyAlignment="1">
      <alignment horizontal="center"/>
      <protection/>
    </xf>
    <xf numFmtId="0" fontId="5" fillId="32" borderId="34" xfId="34" applyFont="1" applyFill="1" applyBorder="1" applyAlignment="1">
      <alignment horizontal="center"/>
      <protection/>
    </xf>
    <xf numFmtId="0" fontId="5" fillId="32" borderId="35" xfId="34" applyFont="1" applyFill="1" applyBorder="1" applyAlignment="1">
      <alignment horizontal="center"/>
      <protection/>
    </xf>
    <xf numFmtId="0" fontId="5" fillId="32" borderId="36" xfId="34" applyFont="1" applyFill="1" applyBorder="1" applyAlignment="1">
      <alignment horizontal="center"/>
      <protection/>
    </xf>
    <xf numFmtId="4" fontId="5" fillId="32" borderId="36" xfId="34" applyNumberFormat="1" applyFont="1" applyFill="1" applyBorder="1" applyAlignment="1">
      <alignment horizontal="center"/>
      <protection/>
    </xf>
    <xf numFmtId="0" fontId="6" fillId="32" borderId="0" xfId="34" applyFont="1" applyFill="1" applyAlignment="1">
      <alignment horizontal="right" vertical="center" wrapText="1"/>
      <protection/>
    </xf>
    <xf numFmtId="0" fontId="5" fillId="0" borderId="0" xfId="34" applyFont="1" applyAlignment="1">
      <alignment horizontal="right" wrapText="1"/>
      <protection/>
    </xf>
    <xf numFmtId="0" fontId="5" fillId="32" borderId="0" xfId="34" applyFont="1" applyFill="1" applyAlignment="1">
      <alignment horizontal="right" wrapText="1"/>
      <protection/>
    </xf>
    <xf numFmtId="0" fontId="5" fillId="0" borderId="0" xfId="34" applyFont="1" applyAlignment="1">
      <alignment horizontal="right" vertical="center" wrapText="1"/>
      <protection/>
    </xf>
    <xf numFmtId="0" fontId="5" fillId="0" borderId="0" xfId="34" applyFont="1" applyAlignment="1">
      <alignment horizontal="right" vertical="center"/>
      <protection/>
    </xf>
    <xf numFmtId="0" fontId="5" fillId="0" borderId="0" xfId="34" applyFont="1" applyAlignment="1">
      <alignment horizontal="right"/>
      <protection/>
    </xf>
    <xf numFmtId="0" fontId="5" fillId="32" borderId="13" xfId="34" applyFont="1" applyFill="1" applyBorder="1" applyAlignment="1">
      <alignment horizontal="center"/>
      <protection/>
    </xf>
    <xf numFmtId="0" fontId="5" fillId="32" borderId="37" xfId="34" applyFont="1" applyFill="1" applyBorder="1" applyAlignment="1">
      <alignment horizontal="center"/>
      <protection/>
    </xf>
    <xf numFmtId="0" fontId="5" fillId="32" borderId="38" xfId="34" applyFont="1" applyFill="1" applyBorder="1" applyAlignment="1">
      <alignment horizontal="center"/>
      <protection/>
    </xf>
    <xf numFmtId="0" fontId="5" fillId="32" borderId="14" xfId="34" applyFont="1" applyFill="1" applyBorder="1" applyAlignment="1">
      <alignment horizontal="center"/>
      <protection/>
    </xf>
    <xf numFmtId="0" fontId="19" fillId="32" borderId="13" xfId="34" applyFont="1" applyFill="1" applyBorder="1" applyAlignment="1">
      <alignment horizontal="center"/>
      <protection/>
    </xf>
    <xf numFmtId="0" fontId="19" fillId="32" borderId="37" xfId="34" applyFont="1" applyFill="1" applyBorder="1" applyAlignment="1">
      <alignment horizontal="center"/>
      <protection/>
    </xf>
    <xf numFmtId="0" fontId="19" fillId="32" borderId="38" xfId="34" applyFont="1" applyFill="1" applyBorder="1" applyAlignment="1">
      <alignment horizontal="center"/>
      <protection/>
    </xf>
    <xf numFmtId="0" fontId="19" fillId="32" borderId="14" xfId="34" applyFont="1" applyFill="1" applyBorder="1" applyAlignment="1">
      <alignment horizontal="center"/>
      <protection/>
    </xf>
    <xf numFmtId="0" fontId="5" fillId="32" borderId="20" xfId="34" applyFont="1" applyFill="1" applyBorder="1" applyAlignment="1">
      <alignment horizontal="left" vertical="center" wrapText="1"/>
      <protection/>
    </xf>
    <xf numFmtId="1" fontId="5" fillId="32" borderId="20" xfId="34" applyNumberFormat="1" applyFont="1" applyFill="1" applyBorder="1" applyAlignment="1">
      <alignment horizontal="center" vertical="center" wrapText="1"/>
      <protection/>
    </xf>
    <xf numFmtId="0" fontId="5" fillId="32" borderId="16" xfId="34" applyFont="1" applyFill="1" applyBorder="1" applyAlignment="1">
      <alignment horizontal="left" vertical="center" wrapText="1"/>
      <protection/>
    </xf>
    <xf numFmtId="1" fontId="5" fillId="32" borderId="16" xfId="34" applyNumberFormat="1" applyFont="1" applyFill="1" applyBorder="1" applyAlignment="1">
      <alignment horizontal="center" vertical="center" wrapText="1"/>
      <protection/>
    </xf>
    <xf numFmtId="1" fontId="5" fillId="32" borderId="16" xfId="34" applyNumberFormat="1" applyFont="1" applyFill="1" applyBorder="1" applyAlignment="1">
      <alignment horizontal="center"/>
      <protection/>
    </xf>
    <xf numFmtId="0" fontId="5" fillId="32" borderId="32" xfId="34" applyFont="1" applyFill="1" applyBorder="1" applyAlignment="1">
      <alignment horizontal="left" vertical="center" wrapText="1"/>
      <protection/>
    </xf>
    <xf numFmtId="1" fontId="5" fillId="32" borderId="32" xfId="34" applyNumberFormat="1" applyFont="1" applyFill="1" applyBorder="1" applyAlignment="1">
      <alignment horizontal="center" vertical="center" wrapText="1"/>
      <protection/>
    </xf>
    <xf numFmtId="0" fontId="5" fillId="32" borderId="37" xfId="34" applyFont="1" applyFill="1" applyBorder="1" applyAlignment="1">
      <alignment horizontal="center" wrapText="1"/>
      <protection/>
    </xf>
    <xf numFmtId="0" fontId="5" fillId="32" borderId="38" xfId="34" applyFont="1" applyFill="1" applyBorder="1" applyAlignment="1">
      <alignment horizontal="center" wrapText="1"/>
      <protection/>
    </xf>
    <xf numFmtId="4" fontId="5" fillId="32" borderId="14" xfId="34" applyNumberFormat="1" applyFont="1" applyFill="1" applyBorder="1" applyAlignment="1">
      <alignment horizontal="center" wrapText="1"/>
      <protection/>
    </xf>
    <xf numFmtId="0" fontId="5" fillId="32" borderId="29" xfId="34" applyFont="1" applyFill="1" applyBorder="1" applyAlignment="1">
      <alignment horizontal="center" wrapText="1"/>
      <protection/>
    </xf>
    <xf numFmtId="0" fontId="5" fillId="32" borderId="30" xfId="34" applyFont="1" applyFill="1" applyBorder="1" applyAlignment="1">
      <alignment horizontal="center" wrapText="1"/>
      <protection/>
    </xf>
    <xf numFmtId="0" fontId="5" fillId="32" borderId="15" xfId="34" applyFont="1" applyFill="1" applyBorder="1" applyAlignment="1">
      <alignment horizontal="center" vertical="center"/>
      <protection/>
    </xf>
    <xf numFmtId="0" fontId="7" fillId="32" borderId="0" xfId="34" applyFont="1" applyFill="1" applyBorder="1" applyAlignment="1">
      <alignment horizontal="left" vertical="center"/>
      <protection/>
    </xf>
    <xf numFmtId="0" fontId="5" fillId="32" borderId="29" xfId="34" applyFont="1" applyFill="1" applyBorder="1" applyAlignment="1">
      <alignment horizontal="center" vertical="center"/>
      <protection/>
    </xf>
    <xf numFmtId="0" fontId="5" fillId="32" borderId="30" xfId="34" applyFont="1" applyFill="1" applyBorder="1" applyAlignment="1" quotePrefix="1">
      <alignment horizontal="center" vertical="center"/>
      <protection/>
    </xf>
    <xf numFmtId="0" fontId="5" fillId="32" borderId="16" xfId="34" applyFont="1" applyFill="1" applyBorder="1" applyAlignment="1">
      <alignment horizontal="center" vertical="center"/>
      <protection/>
    </xf>
    <xf numFmtId="4" fontId="5" fillId="32" borderId="16" xfId="34" applyNumberFormat="1" applyFont="1" applyFill="1" applyBorder="1" applyAlignment="1">
      <alignment horizontal="center" vertical="center"/>
      <protection/>
    </xf>
    <xf numFmtId="0" fontId="5" fillId="32" borderId="39" xfId="34" applyFont="1" applyFill="1" applyBorder="1" applyAlignment="1">
      <alignment horizontal="center" vertical="center"/>
      <protection/>
    </xf>
    <xf numFmtId="0" fontId="5" fillId="32" borderId="40" xfId="34" applyFont="1" applyFill="1" applyBorder="1" applyAlignment="1">
      <alignment horizontal="center" vertical="center"/>
      <protection/>
    </xf>
    <xf numFmtId="0" fontId="5" fillId="32" borderId="31" xfId="34" applyFont="1" applyFill="1" applyBorder="1" applyAlignment="1" quotePrefix="1">
      <alignment horizontal="center" vertical="center"/>
      <protection/>
    </xf>
    <xf numFmtId="0" fontId="5" fillId="32" borderId="32" xfId="34" applyFont="1" applyFill="1" applyBorder="1" applyAlignment="1">
      <alignment horizontal="center" vertical="center"/>
      <protection/>
    </xf>
    <xf numFmtId="4" fontId="5" fillId="32" borderId="32" xfId="34" applyNumberFormat="1" applyFont="1" applyFill="1" applyBorder="1" applyAlignment="1">
      <alignment horizontal="center" vertical="center"/>
      <protection/>
    </xf>
    <xf numFmtId="0" fontId="5" fillId="32" borderId="33" xfId="34" applyFont="1" applyFill="1" applyBorder="1" applyAlignment="1">
      <alignment horizontal="center" vertical="center"/>
      <protection/>
    </xf>
    <xf numFmtId="0" fontId="5" fillId="32" borderId="34" xfId="34" applyFont="1" applyFill="1" applyBorder="1" applyAlignment="1">
      <alignment horizontal="center" vertical="center"/>
      <protection/>
    </xf>
    <xf numFmtId="0" fontId="5" fillId="32" borderId="35" xfId="34" applyFont="1" applyFill="1" applyBorder="1" applyAlignment="1" quotePrefix="1">
      <alignment horizontal="center" vertical="center"/>
      <protection/>
    </xf>
    <xf numFmtId="0" fontId="5" fillId="32" borderId="36" xfId="34" applyFont="1" applyFill="1" applyBorder="1" applyAlignment="1">
      <alignment horizontal="center" vertical="center"/>
      <protection/>
    </xf>
    <xf numFmtId="4" fontId="5" fillId="32" borderId="36" xfId="34" applyNumberFormat="1" applyFont="1" applyFill="1" applyBorder="1" applyAlignment="1">
      <alignment horizontal="center" vertical="center"/>
      <protection/>
    </xf>
    <xf numFmtId="0" fontId="5" fillId="32" borderId="14" xfId="34" applyFont="1" applyFill="1" applyBorder="1" applyAlignment="1">
      <alignment horizontal="center" vertical="center"/>
      <protection/>
    </xf>
    <xf numFmtId="0" fontId="5" fillId="32" borderId="39" xfId="34" applyFont="1" applyFill="1" applyBorder="1" applyAlignment="1">
      <alignment horizontal="center"/>
      <protection/>
    </xf>
    <xf numFmtId="0" fontId="5" fillId="32" borderId="40" xfId="34" applyFont="1" applyFill="1" applyBorder="1" applyAlignment="1">
      <alignment horizontal="center"/>
      <protection/>
    </xf>
    <xf numFmtId="0" fontId="2" fillId="32" borderId="0" xfId="34" applyFont="1" applyFill="1" applyBorder="1" applyAlignment="1">
      <alignment vertical="center" wrapText="1"/>
      <protection/>
    </xf>
    <xf numFmtId="0" fontId="5" fillId="32" borderId="24" xfId="34" applyFont="1" applyFill="1" applyBorder="1" applyAlignment="1">
      <alignment horizontal="center" vertical="center" wrapText="1"/>
      <protection/>
    </xf>
    <xf numFmtId="0" fontId="5" fillId="32" borderId="25" xfId="34" applyFont="1" applyFill="1" applyBorder="1" applyAlignment="1">
      <alignment horizontal="center" vertical="center" wrapText="1"/>
      <protection/>
    </xf>
    <xf numFmtId="0" fontId="5" fillId="32" borderId="41" xfId="34" applyFont="1" applyFill="1" applyBorder="1" applyAlignment="1">
      <alignment horizontal="center" vertical="center"/>
      <protection/>
    </xf>
    <xf numFmtId="0" fontId="5" fillId="32" borderId="0" xfId="34" applyFont="1" applyFill="1" applyBorder="1" applyAlignment="1">
      <alignment horizontal="center" vertical="center"/>
      <protection/>
    </xf>
    <xf numFmtId="0" fontId="5" fillId="32" borderId="0" xfId="34" applyFont="1" applyFill="1" applyBorder="1" applyAlignment="1" quotePrefix="1">
      <alignment horizontal="center" vertical="center"/>
      <protection/>
    </xf>
    <xf numFmtId="0" fontId="5" fillId="32" borderId="42" xfId="34" applyFont="1" applyFill="1" applyBorder="1" applyAlignment="1" quotePrefix="1">
      <alignment horizontal="center" vertical="center"/>
      <protection/>
    </xf>
    <xf numFmtId="0" fontId="5" fillId="32" borderId="27" xfId="34" applyFont="1" applyFill="1" applyBorder="1" applyAlignment="1">
      <alignment horizontal="center" wrapText="1"/>
      <protection/>
    </xf>
    <xf numFmtId="0" fontId="5" fillId="32" borderId="28" xfId="34" applyFont="1" applyFill="1" applyBorder="1" applyAlignment="1">
      <alignment horizontal="center" wrapText="1"/>
      <protection/>
    </xf>
    <xf numFmtId="4" fontId="5" fillId="32" borderId="20" xfId="34" applyNumberFormat="1" applyFont="1" applyFill="1" applyBorder="1" applyAlignment="1">
      <alignment horizontal="center" wrapText="1"/>
      <protection/>
    </xf>
    <xf numFmtId="0" fontId="5" fillId="32" borderId="13" xfId="34" applyFont="1" applyFill="1" applyBorder="1" applyAlignment="1">
      <alignment horizontal="center" vertical="center"/>
      <protection/>
    </xf>
    <xf numFmtId="0" fontId="5" fillId="32" borderId="37" xfId="34" applyFont="1" applyFill="1" applyBorder="1" applyAlignment="1">
      <alignment horizontal="center" vertical="center"/>
      <protection/>
    </xf>
    <xf numFmtId="0" fontId="5" fillId="32" borderId="38" xfId="34" applyFont="1" applyFill="1" applyBorder="1" applyAlignment="1" quotePrefix="1">
      <alignment horizontal="center" vertical="center"/>
      <protection/>
    </xf>
    <xf numFmtId="0" fontId="7" fillId="32" borderId="43" xfId="34" applyFont="1" applyFill="1" applyBorder="1" applyAlignment="1">
      <alignment horizontal="left" vertical="center"/>
      <protection/>
    </xf>
    <xf numFmtId="4" fontId="5" fillId="32" borderId="14" xfId="34" applyNumberFormat="1" applyFont="1" applyFill="1" applyBorder="1" applyAlignment="1">
      <alignment horizontal="center" vertical="center"/>
      <protection/>
    </xf>
    <xf numFmtId="0" fontId="5" fillId="32" borderId="33" xfId="34" applyFont="1" applyFill="1" applyBorder="1" applyAlignment="1">
      <alignment horizontal="center" wrapText="1"/>
      <protection/>
    </xf>
    <xf numFmtId="0" fontId="5" fillId="32" borderId="34" xfId="34" applyFont="1" applyFill="1" applyBorder="1" applyAlignment="1">
      <alignment horizontal="center" wrapText="1"/>
      <protection/>
    </xf>
    <xf numFmtId="0" fontId="5" fillId="32" borderId="35" xfId="34" applyFont="1" applyFill="1" applyBorder="1" applyAlignment="1">
      <alignment horizontal="center" wrapText="1"/>
      <protection/>
    </xf>
    <xf numFmtId="0" fontId="5" fillId="32" borderId="36" xfId="34" applyFont="1" applyFill="1" applyBorder="1" applyAlignment="1">
      <alignment horizontal="center" wrapText="1"/>
      <protection/>
    </xf>
    <xf numFmtId="4" fontId="5" fillId="32" borderId="18" xfId="34" applyNumberFormat="1" applyFont="1" applyFill="1" applyBorder="1" applyAlignment="1">
      <alignment horizontal="center" wrapText="1"/>
      <protection/>
    </xf>
    <xf numFmtId="0" fontId="5" fillId="32" borderId="30" xfId="34" applyFont="1" applyFill="1" applyBorder="1" applyAlignment="1" quotePrefix="1">
      <alignment horizontal="center"/>
      <protection/>
    </xf>
    <xf numFmtId="0" fontId="5" fillId="32" borderId="44" xfId="34" applyFont="1" applyFill="1" applyBorder="1" applyAlignment="1">
      <alignment horizontal="center"/>
      <protection/>
    </xf>
    <xf numFmtId="0" fontId="5" fillId="32" borderId="45" xfId="34" applyFont="1" applyFill="1" applyBorder="1" applyAlignment="1">
      <alignment horizontal="center"/>
      <protection/>
    </xf>
    <xf numFmtId="4" fontId="7" fillId="32" borderId="0" xfId="34" applyNumberFormat="1" applyFont="1" applyFill="1" applyBorder="1" applyAlignment="1" quotePrefix="1">
      <alignment horizontal="center" vertical="center"/>
      <protection/>
    </xf>
    <xf numFmtId="0" fontId="5" fillId="0" borderId="0" xfId="34" applyFont="1" applyAlignment="1">
      <alignment vertical="top"/>
      <protection/>
    </xf>
    <xf numFmtId="174" fontId="5" fillId="32" borderId="20" xfId="34" applyNumberFormat="1" applyFont="1" applyFill="1" applyBorder="1" applyAlignment="1">
      <alignment horizontal="center"/>
      <protection/>
    </xf>
    <xf numFmtId="174" fontId="5" fillId="32" borderId="16" xfId="34" applyNumberFormat="1" applyFont="1" applyFill="1" applyBorder="1" applyAlignment="1">
      <alignment horizontal="center"/>
      <protection/>
    </xf>
    <xf numFmtId="174" fontId="5" fillId="32" borderId="36" xfId="34" applyNumberFormat="1" applyFont="1" applyFill="1" applyBorder="1" applyAlignment="1">
      <alignment horizontal="center"/>
      <protection/>
    </xf>
    <xf numFmtId="174" fontId="5" fillId="32" borderId="20" xfId="34" applyNumberFormat="1" applyFont="1" applyFill="1" applyBorder="1" applyAlignment="1">
      <alignment horizontal="center" wrapText="1"/>
      <protection/>
    </xf>
    <xf numFmtId="174" fontId="5" fillId="32" borderId="14" xfId="34" applyNumberFormat="1" applyFont="1" applyFill="1" applyBorder="1" applyAlignment="1">
      <alignment horizontal="center" wrapText="1"/>
      <protection/>
    </xf>
    <xf numFmtId="174" fontId="5" fillId="32" borderId="18" xfId="34" applyNumberFormat="1" applyFont="1" applyFill="1" applyBorder="1" applyAlignment="1">
      <alignment horizontal="center" wrapText="1"/>
      <protection/>
    </xf>
    <xf numFmtId="174" fontId="5" fillId="32" borderId="14" xfId="34" applyNumberFormat="1" applyFont="1" applyFill="1" applyBorder="1" applyAlignment="1">
      <alignment horizontal="center" vertical="center"/>
      <protection/>
    </xf>
    <xf numFmtId="174" fontId="5" fillId="32" borderId="32" xfId="34" applyNumberFormat="1" applyFont="1" applyFill="1" applyBorder="1" applyAlignment="1">
      <alignment horizontal="center" vertical="center"/>
      <protection/>
    </xf>
    <xf numFmtId="174" fontId="5" fillId="32" borderId="36" xfId="34" applyNumberFormat="1" applyFont="1" applyFill="1" applyBorder="1" applyAlignment="1">
      <alignment horizontal="center" vertical="center"/>
      <protection/>
    </xf>
    <xf numFmtId="174" fontId="5" fillId="32" borderId="16" xfId="34" applyNumberFormat="1" applyFont="1" applyFill="1" applyBorder="1" applyAlignment="1">
      <alignment horizontal="center" vertical="center"/>
      <protection/>
    </xf>
    <xf numFmtId="174" fontId="5" fillId="32" borderId="44" xfId="34" applyNumberFormat="1" applyFont="1" applyFill="1" applyBorder="1" applyAlignment="1">
      <alignment horizontal="center"/>
      <protection/>
    </xf>
    <xf numFmtId="174" fontId="5" fillId="32" borderId="45" xfId="34" applyNumberFormat="1" applyFont="1" applyFill="1" applyBorder="1" applyAlignment="1">
      <alignment horizontal="center"/>
      <protection/>
    </xf>
    <xf numFmtId="0" fontId="4" fillId="0" borderId="0" xfId="34" applyFont="1" applyBorder="1" applyAlignment="1">
      <alignment horizontal="center" vertical="top"/>
      <protection/>
    </xf>
    <xf numFmtId="4" fontId="4" fillId="0" borderId="46" xfId="34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horizontal="center" vertical="center"/>
      <protection/>
    </xf>
    <xf numFmtId="0" fontId="7" fillId="0" borderId="47" xfId="34" applyFont="1" applyFill="1" applyBorder="1" applyAlignment="1">
      <alignment horizontal="center" vertical="center" wrapText="1"/>
      <protection/>
    </xf>
    <xf numFmtId="0" fontId="7" fillId="0" borderId="47" xfId="59" applyNumberFormat="1" applyFont="1" applyFill="1" applyBorder="1" applyAlignment="1">
      <alignment horizontal="center" vertical="center" wrapText="1"/>
      <protection/>
    </xf>
    <xf numFmtId="2" fontId="7" fillId="0" borderId="47" xfId="59" applyNumberFormat="1" applyFont="1" applyFill="1" applyBorder="1" applyAlignment="1">
      <alignment horizontal="center" vertical="center" wrapText="1"/>
      <protection/>
    </xf>
    <xf numFmtId="173" fontId="7" fillId="0" borderId="47" xfId="59" applyNumberFormat="1" applyFont="1" applyFill="1" applyBorder="1" applyAlignment="1">
      <alignment horizontal="center" vertical="center" wrapText="1"/>
      <protection/>
    </xf>
    <xf numFmtId="0" fontId="5" fillId="32" borderId="0" xfId="34" applyFont="1" applyFill="1" applyAlignment="1">
      <alignment vertical="top" wrapText="1"/>
      <protection/>
    </xf>
    <xf numFmtId="0" fontId="7" fillId="33" borderId="47" xfId="34" applyFont="1" applyFill="1" applyBorder="1" applyAlignment="1">
      <alignment horizontal="center" vertical="center" wrapText="1"/>
      <protection/>
    </xf>
    <xf numFmtId="0" fontId="5" fillId="0" borderId="0" xfId="34" applyFont="1" applyBorder="1" applyAlignment="1">
      <alignment horizontal="center" vertical="top"/>
      <protection/>
    </xf>
    <xf numFmtId="2" fontId="7" fillId="0" borderId="0" xfId="34" applyNumberFormat="1" applyFont="1" applyFill="1" applyBorder="1" applyAlignment="1">
      <alignment horizontal="center" vertical="center"/>
      <protection/>
    </xf>
    <xf numFmtId="2" fontId="7" fillId="32" borderId="0" xfId="34" applyNumberFormat="1" applyFont="1" applyFill="1" applyBorder="1" applyAlignment="1">
      <alignment horizontal="center" vertical="center"/>
      <protection/>
    </xf>
    <xf numFmtId="4" fontId="2" fillId="0" borderId="48" xfId="34" applyNumberFormat="1" applyBorder="1" applyAlignment="1">
      <alignment vertical="center" wrapText="1"/>
      <protection/>
    </xf>
    <xf numFmtId="9" fontId="31" fillId="34" borderId="49" xfId="34" applyNumberFormat="1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top" wrapText="1"/>
      <protection/>
    </xf>
    <xf numFmtId="0" fontId="5" fillId="0" borderId="0" xfId="34" applyFont="1" applyAlignment="1">
      <alignment horizontal="left" vertical="top" wrapText="1"/>
      <protection/>
    </xf>
    <xf numFmtId="0" fontId="7" fillId="32" borderId="47" xfId="34" applyFont="1" applyFill="1" applyBorder="1" applyAlignment="1">
      <alignment horizontal="center" vertical="center" wrapText="1"/>
      <protection/>
    </xf>
    <xf numFmtId="0" fontId="23" fillId="0" borderId="0" xfId="34" applyFont="1" applyAlignment="1">
      <alignment horizontal="center" vertical="top"/>
      <protection/>
    </xf>
    <xf numFmtId="2" fontId="22" fillId="0" borderId="0" xfId="34" applyNumberFormat="1" applyFont="1" applyAlignment="1">
      <alignment vertical="top"/>
      <protection/>
    </xf>
    <xf numFmtId="0" fontId="22" fillId="0" borderId="0" xfId="34" applyFont="1" applyAlignment="1">
      <alignment vertical="top"/>
      <protection/>
    </xf>
    <xf numFmtId="0" fontId="22" fillId="0" borderId="0" xfId="34" applyFont="1" applyBorder="1" applyAlignment="1">
      <alignment horizontal="center" vertical="top"/>
      <protection/>
    </xf>
    <xf numFmtId="0" fontId="5" fillId="32" borderId="0" xfId="34" applyFont="1" applyFill="1" applyAlignment="1">
      <alignment vertical="top"/>
      <protection/>
    </xf>
    <xf numFmtId="0" fontId="4" fillId="32" borderId="0" xfId="34" applyFont="1" applyFill="1" applyBorder="1" applyAlignment="1">
      <alignment horizontal="center" vertical="top"/>
      <protection/>
    </xf>
    <xf numFmtId="0" fontId="22" fillId="0" borderId="0" xfId="34" applyFont="1" applyAlignment="1">
      <alignment horizontal="center" vertical="top"/>
      <protection/>
    </xf>
    <xf numFmtId="0" fontId="5" fillId="0" borderId="0" xfId="34" applyFont="1" applyBorder="1" applyAlignment="1">
      <alignment horizontal="left" vertical="top"/>
      <protection/>
    </xf>
    <xf numFmtId="0" fontId="23" fillId="0" borderId="0" xfId="34" applyFont="1" applyAlignment="1">
      <alignment vertical="top"/>
      <protection/>
    </xf>
    <xf numFmtId="0" fontId="2" fillId="0" borderId="0" xfId="34" applyAlignment="1">
      <alignment vertical="top"/>
      <protection/>
    </xf>
    <xf numFmtId="2" fontId="22" fillId="0" borderId="0" xfId="34" applyNumberFormat="1" applyFont="1" applyBorder="1" applyAlignment="1">
      <alignment vertical="top"/>
      <protection/>
    </xf>
    <xf numFmtId="0" fontId="22" fillId="0" borderId="0" xfId="34" applyFont="1" applyBorder="1" applyAlignment="1">
      <alignment vertical="top"/>
      <protection/>
    </xf>
    <xf numFmtId="2" fontId="22" fillId="0" borderId="0" xfId="34" applyNumberFormat="1" applyFont="1" applyBorder="1" applyAlignment="1">
      <alignment horizontal="center" vertical="top"/>
      <protection/>
    </xf>
    <xf numFmtId="0" fontId="22" fillId="0" borderId="0" xfId="34" applyFont="1" applyAlignment="1">
      <alignment horizontal="center" vertical="top" wrapText="1"/>
      <protection/>
    </xf>
    <xf numFmtId="0" fontId="14" fillId="32" borderId="0" xfId="34" applyFont="1" applyFill="1" applyAlignment="1">
      <alignment wrapText="1"/>
      <protection/>
    </xf>
    <xf numFmtId="0" fontId="7" fillId="32" borderId="0" xfId="34" applyFont="1" applyFill="1" applyAlignment="1">
      <alignment horizontal="left" vertical="top"/>
      <protection/>
    </xf>
    <xf numFmtId="4" fontId="7" fillId="32" borderId="0" xfId="34" applyNumberFormat="1" applyFont="1" applyFill="1" applyAlignment="1">
      <alignment horizontal="left" vertical="top"/>
      <protection/>
    </xf>
    <xf numFmtId="0" fontId="5" fillId="32" borderId="0" xfId="34" applyFont="1" applyFill="1" applyAlignment="1">
      <alignment horizontal="left" vertical="top"/>
      <protection/>
    </xf>
    <xf numFmtId="4" fontId="5" fillId="32" borderId="0" xfId="34" applyNumberFormat="1" applyFont="1" applyFill="1" applyAlignment="1">
      <alignment horizontal="left" vertical="top"/>
      <protection/>
    </xf>
    <xf numFmtId="4" fontId="5" fillId="32" borderId="0" xfId="34" applyNumberFormat="1" applyFont="1" applyFill="1" applyAlignment="1">
      <alignment vertical="top"/>
      <protection/>
    </xf>
    <xf numFmtId="0" fontId="7" fillId="0" borderId="0" xfId="34" applyFont="1" applyAlignment="1">
      <alignment horizontal="left" vertical="top"/>
      <protection/>
    </xf>
    <xf numFmtId="0" fontId="5" fillId="0" borderId="0" xfId="34" applyFont="1" applyAlignment="1">
      <alignment horizontal="left" vertical="top"/>
      <protection/>
    </xf>
    <xf numFmtId="0" fontId="2" fillId="0" borderId="0" xfId="34" applyFont="1" applyAlignment="1">
      <alignment vertical="top"/>
      <protection/>
    </xf>
    <xf numFmtId="4" fontId="7" fillId="0" borderId="0" xfId="34" applyNumberFormat="1" applyFont="1" applyAlignment="1">
      <alignment horizontal="left" vertical="top"/>
      <protection/>
    </xf>
    <xf numFmtId="4" fontId="5" fillId="0" borderId="0" xfId="34" applyNumberFormat="1" applyFont="1" applyAlignment="1">
      <alignment horizontal="left" vertical="top"/>
      <protection/>
    </xf>
    <xf numFmtId="0" fontId="5" fillId="0" borderId="0" xfId="34" applyFont="1" applyBorder="1" applyAlignment="1">
      <alignment horizontal="left" vertical="top" wrapText="1"/>
      <protection/>
    </xf>
    <xf numFmtId="49" fontId="5" fillId="0" borderId="0" xfId="34" applyNumberFormat="1" applyFont="1" applyAlignment="1">
      <alignment horizontal="left" vertical="top" wrapText="1"/>
      <protection/>
    </xf>
    <xf numFmtId="0" fontId="5" fillId="0" borderId="0" xfId="34" applyFont="1" applyFill="1" applyBorder="1" applyAlignment="1">
      <alignment horizontal="center" vertical="top"/>
      <protection/>
    </xf>
    <xf numFmtId="4" fontId="5" fillId="0" borderId="0" xfId="34" applyNumberFormat="1" applyFont="1" applyFill="1" applyBorder="1" applyAlignment="1">
      <alignment horizontal="center" vertical="top"/>
      <protection/>
    </xf>
    <xf numFmtId="4" fontId="7" fillId="0" borderId="0" xfId="34" applyNumberFormat="1" applyFont="1" applyFill="1" applyBorder="1" applyAlignment="1">
      <alignment horizontal="center" vertical="top"/>
      <protection/>
    </xf>
    <xf numFmtId="4" fontId="5" fillId="0" borderId="0" xfId="34" applyNumberFormat="1" applyFont="1" applyAlignment="1">
      <alignment vertical="top" wrapText="1"/>
      <protection/>
    </xf>
    <xf numFmtId="0" fontId="5" fillId="0" borderId="0" xfId="34" applyFont="1" applyFill="1" applyBorder="1" applyAlignment="1">
      <alignment horizontal="left" vertical="top" wrapText="1"/>
      <protection/>
    </xf>
    <xf numFmtId="0" fontId="5" fillId="0" borderId="0" xfId="34" applyFont="1" applyFill="1" applyBorder="1" applyAlignment="1">
      <alignment horizontal="center" vertical="top" wrapText="1"/>
      <protection/>
    </xf>
    <xf numFmtId="4" fontId="4" fillId="0" borderId="50" xfId="34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top"/>
      <protection/>
    </xf>
    <xf numFmtId="0" fontId="10" fillId="0" borderId="0" xfId="34" applyFont="1" applyBorder="1" applyAlignment="1">
      <alignment vertical="top"/>
      <protection/>
    </xf>
    <xf numFmtId="3" fontId="6" fillId="0" borderId="17" xfId="34" applyNumberFormat="1" applyFont="1" applyFill="1" applyBorder="1" applyAlignment="1">
      <alignment horizontal="center" vertical="center" wrapText="1"/>
      <protection/>
    </xf>
    <xf numFmtId="3" fontId="6" fillId="32" borderId="51" xfId="34" applyNumberFormat="1" applyFont="1" applyFill="1" applyBorder="1" applyAlignment="1">
      <alignment vertical="center" wrapText="1"/>
      <protection/>
    </xf>
    <xf numFmtId="3" fontId="6" fillId="32" borderId="48" xfId="34" applyNumberFormat="1" applyFont="1" applyFill="1" applyBorder="1" applyAlignment="1">
      <alignment horizontal="center" vertical="center" wrapText="1"/>
      <protection/>
    </xf>
    <xf numFmtId="4" fontId="4" fillId="0" borderId="48" xfId="34" applyNumberFormat="1" applyFont="1" applyBorder="1" applyAlignment="1">
      <alignment horizontal="center" vertical="center" wrapText="1"/>
      <protection/>
    </xf>
    <xf numFmtId="9" fontId="31" fillId="34" borderId="0" xfId="34" applyNumberFormat="1" applyFont="1" applyFill="1" applyBorder="1" applyAlignment="1" applyProtection="1">
      <alignment horizontal="center" vertical="center"/>
      <protection locked="0"/>
    </xf>
    <xf numFmtId="0" fontId="7" fillId="0" borderId="0" xfId="34" applyFont="1" applyBorder="1" applyAlignment="1">
      <alignment horizontal="left" vertical="top"/>
      <protection/>
    </xf>
    <xf numFmtId="0" fontId="5" fillId="32" borderId="19" xfId="34" applyFont="1" applyFill="1" applyBorder="1" applyAlignment="1">
      <alignment horizontal="center" vertical="center"/>
      <protection/>
    </xf>
    <xf numFmtId="0" fontId="5" fillId="32" borderId="27" xfId="34" applyFont="1" applyFill="1" applyBorder="1" applyAlignment="1">
      <alignment horizontal="center" vertical="center"/>
      <protection/>
    </xf>
    <xf numFmtId="0" fontId="5" fillId="32" borderId="28" xfId="34" applyFont="1" applyFill="1" applyBorder="1" applyAlignment="1">
      <alignment horizontal="center" vertical="center"/>
      <protection/>
    </xf>
    <xf numFmtId="0" fontId="5" fillId="32" borderId="20" xfId="34" applyFont="1" applyFill="1" applyBorder="1" applyAlignment="1">
      <alignment horizontal="center" vertical="center"/>
      <protection/>
    </xf>
    <xf numFmtId="174" fontId="5" fillId="32" borderId="20" xfId="34" applyNumberFormat="1" applyFont="1" applyFill="1" applyBorder="1" applyAlignment="1">
      <alignment horizontal="center" vertical="center"/>
      <protection/>
    </xf>
    <xf numFmtId="0" fontId="5" fillId="0" borderId="0" xfId="34" applyFont="1" applyBorder="1" applyAlignment="1" applyProtection="1">
      <alignment vertical="top"/>
      <protection hidden="1"/>
    </xf>
    <xf numFmtId="4" fontId="5" fillId="0" borderId="48" xfId="34" applyNumberFormat="1" applyFont="1" applyBorder="1" applyAlignment="1" applyProtection="1">
      <alignment vertical="center" wrapText="1"/>
      <protection hidden="1"/>
    </xf>
    <xf numFmtId="4" fontId="7" fillId="33" borderId="52" xfId="34" applyNumberFormat="1" applyFont="1" applyFill="1" applyBorder="1" applyAlignment="1" applyProtection="1">
      <alignment horizontal="center"/>
      <protection hidden="1"/>
    </xf>
    <xf numFmtId="0" fontId="7" fillId="32" borderId="0" xfId="34" applyFont="1" applyFill="1" applyBorder="1" applyAlignment="1">
      <alignment vertical="center" wrapText="1"/>
      <protection/>
    </xf>
    <xf numFmtId="0" fontId="7" fillId="32" borderId="17" xfId="34" applyNumberFormat="1" applyFont="1" applyFill="1" applyBorder="1" applyAlignment="1" quotePrefix="1">
      <alignment horizontal="center" vertical="center"/>
      <protection/>
    </xf>
    <xf numFmtId="0" fontId="7" fillId="32" borderId="0" xfId="34" applyNumberFormat="1" applyFont="1" applyFill="1" applyBorder="1" applyAlignment="1" quotePrefix="1">
      <alignment horizontal="center" vertical="center"/>
      <protection/>
    </xf>
    <xf numFmtId="3" fontId="5" fillId="32" borderId="0" xfId="34" applyNumberFormat="1" applyFont="1" applyFill="1" applyBorder="1" applyAlignment="1" quotePrefix="1">
      <alignment horizontal="center" vertical="center"/>
      <protection/>
    </xf>
    <xf numFmtId="3" fontId="5" fillId="32" borderId="0" xfId="34" applyNumberFormat="1" applyFont="1" applyFill="1" applyBorder="1" applyAlignment="1">
      <alignment horizontal="center" vertical="center"/>
      <protection/>
    </xf>
    <xf numFmtId="0" fontId="7" fillId="32" borderId="53" xfId="34" applyFont="1" applyFill="1" applyBorder="1" applyAlignment="1">
      <alignment vertical="center" wrapText="1"/>
      <protection/>
    </xf>
    <xf numFmtId="0" fontId="7" fillId="32" borderId="54" xfId="34" applyNumberFormat="1" applyFont="1" applyFill="1" applyBorder="1" applyAlignment="1" quotePrefix="1">
      <alignment horizontal="center" vertical="center"/>
      <protection/>
    </xf>
    <xf numFmtId="0" fontId="7" fillId="32" borderId="55" xfId="34" applyNumberFormat="1" applyFont="1" applyFill="1" applyBorder="1" applyAlignment="1" quotePrefix="1">
      <alignment horizontal="center" vertical="center"/>
      <protection/>
    </xf>
    <xf numFmtId="0" fontId="5" fillId="32" borderId="20" xfId="34" applyFont="1" applyFill="1" applyBorder="1" applyAlignment="1">
      <alignment horizontal="left"/>
      <protection/>
    </xf>
    <xf numFmtId="4" fontId="5" fillId="32" borderId="20" xfId="34" applyNumberFormat="1" applyFont="1" applyFill="1" applyBorder="1" applyAlignment="1">
      <alignment horizontal="center" vertical="center"/>
      <protection/>
    </xf>
    <xf numFmtId="174" fontId="5" fillId="32" borderId="56" xfId="34" applyNumberFormat="1" applyFont="1" applyFill="1" applyBorder="1" applyAlignment="1">
      <alignment horizontal="center" vertical="center"/>
      <protection/>
    </xf>
    <xf numFmtId="0" fontId="5" fillId="32" borderId="35" xfId="34" applyFont="1" applyFill="1" applyBorder="1" applyAlignment="1">
      <alignment horizontal="center" vertical="center"/>
      <protection/>
    </xf>
    <xf numFmtId="174" fontId="5" fillId="32" borderId="45" xfId="34" applyNumberFormat="1" applyFont="1" applyFill="1" applyBorder="1" applyAlignment="1">
      <alignment horizontal="center" vertical="center"/>
      <protection/>
    </xf>
    <xf numFmtId="4" fontId="4" fillId="0" borderId="17" xfId="34" applyNumberFormat="1" applyFont="1" applyBorder="1" applyAlignment="1">
      <alignment horizontal="center" vertical="center" wrapText="1"/>
      <protection/>
    </xf>
    <xf numFmtId="0" fontId="19" fillId="32" borderId="33" xfId="34" applyFont="1" applyFill="1" applyBorder="1" applyAlignment="1">
      <alignment horizontal="center"/>
      <protection/>
    </xf>
    <xf numFmtId="0" fontId="19" fillId="32" borderId="34" xfId="34" applyFont="1" applyFill="1" applyBorder="1" applyAlignment="1">
      <alignment horizontal="center"/>
      <protection/>
    </xf>
    <xf numFmtId="0" fontId="19" fillId="32" borderId="35" xfId="34" applyFont="1" applyFill="1" applyBorder="1" applyAlignment="1">
      <alignment horizontal="center"/>
      <protection/>
    </xf>
    <xf numFmtId="0" fontId="19" fillId="32" borderId="36" xfId="34" applyFont="1" applyFill="1" applyBorder="1" applyAlignment="1">
      <alignment horizontal="center"/>
      <protection/>
    </xf>
    <xf numFmtId="0" fontId="5" fillId="32" borderId="16" xfId="34" applyFont="1" applyFill="1" applyBorder="1" applyAlignment="1">
      <alignment horizontal="left"/>
      <protection/>
    </xf>
    <xf numFmtId="0" fontId="5" fillId="32" borderId="36" xfId="34" applyFont="1" applyFill="1" applyBorder="1" applyAlignment="1">
      <alignment horizontal="left" vertical="center" wrapText="1"/>
      <protection/>
    </xf>
    <xf numFmtId="1" fontId="5" fillId="32" borderId="36" xfId="34" applyNumberFormat="1" applyFont="1" applyFill="1" applyBorder="1" applyAlignment="1">
      <alignment horizontal="center" vertical="center" wrapText="1"/>
      <protection/>
    </xf>
    <xf numFmtId="0" fontId="5" fillId="32" borderId="43" xfId="34" applyFont="1" applyFill="1" applyBorder="1" applyAlignment="1">
      <alignment horizontal="center" vertical="center"/>
      <protection/>
    </xf>
    <xf numFmtId="0" fontId="5" fillId="32" borderId="57" xfId="34" applyFont="1" applyFill="1" applyBorder="1" applyAlignment="1">
      <alignment horizontal="center" vertical="center"/>
      <protection/>
    </xf>
    <xf numFmtId="0" fontId="5" fillId="32" borderId="58" xfId="34" applyFont="1" applyFill="1" applyBorder="1" applyAlignment="1">
      <alignment horizontal="center" vertical="center"/>
      <protection/>
    </xf>
    <xf numFmtId="0" fontId="5" fillId="0" borderId="46" xfId="34" applyFont="1" applyBorder="1" applyAlignment="1">
      <alignment horizontal="left"/>
      <protection/>
    </xf>
    <xf numFmtId="0" fontId="5" fillId="0" borderId="48" xfId="34" applyFont="1" applyBorder="1" applyAlignment="1">
      <alignment horizontal="left"/>
      <protection/>
    </xf>
    <xf numFmtId="1" fontId="5" fillId="0" borderId="46" xfId="34" applyNumberFormat="1" applyFont="1" applyFill="1" applyBorder="1" applyAlignment="1">
      <alignment horizontal="center" vertical="top"/>
      <protection/>
    </xf>
    <xf numFmtId="0" fontId="5" fillId="0" borderId="53" xfId="34" applyFont="1" applyBorder="1" applyAlignment="1">
      <alignment horizontal="center"/>
      <protection/>
    </xf>
    <xf numFmtId="0" fontId="5" fillId="0" borderId="48" xfId="34" applyFont="1" applyBorder="1" applyAlignment="1">
      <alignment/>
      <protection/>
    </xf>
    <xf numFmtId="0" fontId="5" fillId="0" borderId="46" xfId="34" applyFont="1" applyBorder="1" applyAlignment="1">
      <alignment/>
      <protection/>
    </xf>
    <xf numFmtId="0" fontId="5" fillId="0" borderId="53" xfId="34" applyFont="1" applyBorder="1" applyAlignment="1">
      <alignment/>
      <protection/>
    </xf>
    <xf numFmtId="4" fontId="5" fillId="0" borderId="46" xfId="34" applyNumberFormat="1" applyFont="1" applyFill="1" applyBorder="1" applyAlignment="1">
      <alignment/>
      <protection/>
    </xf>
    <xf numFmtId="4" fontId="5" fillId="0" borderId="53" xfId="34" applyNumberFormat="1" applyFont="1" applyFill="1" applyBorder="1" applyAlignment="1">
      <alignment/>
      <protection/>
    </xf>
    <xf numFmtId="0" fontId="5" fillId="32" borderId="25" xfId="34" applyFont="1" applyFill="1" applyBorder="1" applyAlignment="1" quotePrefix="1">
      <alignment horizontal="center" vertical="center"/>
      <protection/>
    </xf>
    <xf numFmtId="0" fontId="5" fillId="32" borderId="26" xfId="34" applyFont="1" applyFill="1" applyBorder="1" applyAlignment="1" quotePrefix="1">
      <alignment horizontal="center" vertical="center"/>
      <protection/>
    </xf>
    <xf numFmtId="3" fontId="6" fillId="32" borderId="17" xfId="34" applyNumberFormat="1" applyFont="1" applyFill="1" applyBorder="1" applyAlignment="1">
      <alignment horizontal="center" vertical="center" wrapText="1"/>
      <protection/>
    </xf>
    <xf numFmtId="3" fontId="7" fillId="0" borderId="20" xfId="34" applyNumberFormat="1" applyFont="1" applyFill="1" applyBorder="1" applyAlignment="1" applyProtection="1">
      <alignment horizontal="center" vertical="center"/>
      <protection hidden="1"/>
    </xf>
    <xf numFmtId="3" fontId="7" fillId="32" borderId="36" xfId="34" applyNumberFormat="1" applyFont="1" applyFill="1" applyBorder="1" applyAlignment="1" applyProtection="1">
      <alignment horizontal="center" vertical="center"/>
      <protection hidden="1"/>
    </xf>
    <xf numFmtId="0" fontId="7" fillId="32" borderId="17" xfId="34" applyNumberFormat="1" applyFont="1" applyFill="1" applyBorder="1" applyAlignment="1" applyProtection="1" quotePrefix="1">
      <alignment horizontal="center" vertical="center"/>
      <protection hidden="1"/>
    </xf>
    <xf numFmtId="4" fontId="32" fillId="0" borderId="0" xfId="63" applyNumberFormat="1" applyFont="1" applyAlignment="1" applyProtection="1">
      <alignment/>
      <protection hidden="1"/>
    </xf>
    <xf numFmtId="2" fontId="32" fillId="32" borderId="0" xfId="0" applyNumberFormat="1" applyFont="1" applyFill="1" applyAlignment="1" applyProtection="1">
      <alignment/>
      <protection hidden="1"/>
    </xf>
    <xf numFmtId="3" fontId="5" fillId="32" borderId="20" xfId="34" applyNumberFormat="1" applyFont="1" applyFill="1" applyBorder="1" applyAlignment="1">
      <alignment horizontal="center" vertical="center" wrapText="1"/>
      <protection/>
    </xf>
    <xf numFmtId="3" fontId="5" fillId="33" borderId="20" xfId="34" applyNumberFormat="1" applyFont="1" applyFill="1" applyBorder="1" applyAlignment="1" applyProtection="1">
      <alignment horizontal="center"/>
      <protection hidden="1"/>
    </xf>
    <xf numFmtId="3" fontId="5" fillId="32" borderId="16" xfId="34" applyNumberFormat="1" applyFont="1" applyFill="1" applyBorder="1" applyAlignment="1">
      <alignment horizontal="center" vertical="center" wrapText="1"/>
      <protection/>
    </xf>
    <xf numFmtId="3" fontId="5" fillId="32" borderId="16" xfId="34" applyNumberFormat="1" applyFont="1" applyFill="1" applyBorder="1" applyAlignment="1">
      <alignment horizontal="center"/>
      <protection/>
    </xf>
    <xf numFmtId="3" fontId="5" fillId="33" borderId="16" xfId="34" applyNumberFormat="1" applyFont="1" applyFill="1" applyBorder="1" applyAlignment="1" applyProtection="1">
      <alignment horizontal="center"/>
      <protection hidden="1"/>
    </xf>
    <xf numFmtId="3" fontId="5" fillId="33" borderId="16" xfId="34" applyNumberFormat="1" applyFont="1" applyFill="1" applyBorder="1" applyAlignment="1" applyProtection="1">
      <alignment horizontal="center" vertical="center" wrapText="1"/>
      <protection hidden="1"/>
    </xf>
    <xf numFmtId="3" fontId="5" fillId="32" borderId="32" xfId="34" applyNumberFormat="1" applyFont="1" applyFill="1" applyBorder="1" applyAlignment="1">
      <alignment horizontal="center" vertical="center" wrapText="1"/>
      <protection/>
    </xf>
    <xf numFmtId="3" fontId="5" fillId="33" borderId="32" xfId="34" applyNumberFormat="1" applyFont="1" applyFill="1" applyBorder="1" applyAlignment="1" applyProtection="1">
      <alignment horizontal="center" vertical="center" wrapText="1"/>
      <protection hidden="1"/>
    </xf>
    <xf numFmtId="3" fontId="5" fillId="32" borderId="36" xfId="34" applyNumberFormat="1" applyFont="1" applyFill="1" applyBorder="1" applyAlignment="1">
      <alignment horizontal="center" vertical="center" wrapText="1"/>
      <protection/>
    </xf>
    <xf numFmtId="3" fontId="5" fillId="33" borderId="36" xfId="34" applyNumberFormat="1" applyFont="1" applyFill="1" applyBorder="1" applyAlignment="1" applyProtection="1">
      <alignment horizontal="center" vertical="center" wrapText="1"/>
      <protection hidden="1"/>
    </xf>
    <xf numFmtId="4" fontId="7" fillId="33" borderId="59" xfId="34" applyNumberFormat="1" applyFont="1" applyFill="1" applyBorder="1" applyAlignment="1" applyProtection="1">
      <alignment horizontal="center" wrapText="1"/>
      <protection hidden="1"/>
    </xf>
    <xf numFmtId="4" fontId="7" fillId="33" borderId="26" xfId="34" applyNumberFormat="1" applyFont="1" applyFill="1" applyBorder="1" applyAlignment="1" applyProtection="1">
      <alignment horizontal="center"/>
      <protection hidden="1"/>
    </xf>
    <xf numFmtId="4" fontId="7" fillId="33" borderId="60" xfId="34" applyNumberFormat="1" applyFont="1" applyFill="1" applyBorder="1" applyAlignment="1" applyProtection="1">
      <alignment horizontal="center" wrapText="1"/>
      <protection hidden="1"/>
    </xf>
    <xf numFmtId="4" fontId="7" fillId="33" borderId="42" xfId="34" applyNumberFormat="1" applyFont="1" applyFill="1" applyBorder="1" applyAlignment="1" applyProtection="1">
      <alignment horizontal="center" wrapText="1"/>
      <protection hidden="1"/>
    </xf>
    <xf numFmtId="4" fontId="7" fillId="33" borderId="61" xfId="34" applyNumberFormat="1" applyFont="1" applyFill="1" applyBorder="1" applyAlignment="1" applyProtection="1">
      <alignment horizontal="center" wrapText="1"/>
      <protection hidden="1"/>
    </xf>
    <xf numFmtId="4" fontId="5" fillId="0" borderId="24" xfId="34" applyNumberFormat="1" applyFont="1" applyFill="1" applyBorder="1" applyAlignment="1">
      <alignment horizontal="center"/>
      <protection/>
    </xf>
    <xf numFmtId="3" fontId="5" fillId="32" borderId="17" xfId="34" applyNumberFormat="1" applyFont="1" applyFill="1" applyBorder="1" applyAlignment="1" applyProtection="1">
      <alignment horizontal="center" vertical="center"/>
      <protection hidden="1"/>
    </xf>
    <xf numFmtId="0" fontId="5" fillId="32" borderId="0" xfId="34" applyFont="1" applyFill="1" applyAlignment="1">
      <alignment horizontal="center" vertical="center"/>
      <protection/>
    </xf>
    <xf numFmtId="4" fontId="5" fillId="32" borderId="0" xfId="34" applyNumberFormat="1" applyFont="1" applyFill="1">
      <alignment/>
      <protection/>
    </xf>
    <xf numFmtId="0" fontId="7" fillId="32" borderId="48" xfId="34" applyNumberFormat="1" applyFont="1" applyFill="1" applyBorder="1" applyAlignment="1" applyProtection="1" quotePrefix="1">
      <alignment horizontal="center" vertical="center"/>
      <protection hidden="1"/>
    </xf>
    <xf numFmtId="3" fontId="5" fillId="32" borderId="48" xfId="34" applyNumberFormat="1" applyFont="1" applyFill="1" applyBorder="1" applyAlignment="1" applyProtection="1" quotePrefix="1">
      <alignment horizontal="center" vertical="center"/>
      <protection hidden="1"/>
    </xf>
    <xf numFmtId="4" fontId="7" fillId="32" borderId="20" xfId="34" applyNumberFormat="1" applyFont="1" applyFill="1" applyBorder="1" applyAlignment="1" applyProtection="1">
      <alignment horizontal="center"/>
      <protection hidden="1"/>
    </xf>
    <xf numFmtId="4" fontId="7" fillId="32" borderId="16" xfId="34" applyNumberFormat="1" applyFont="1" applyFill="1" applyBorder="1" applyAlignment="1" applyProtection="1">
      <alignment horizontal="center"/>
      <protection hidden="1"/>
    </xf>
    <xf numFmtId="4" fontId="7" fillId="32" borderId="36" xfId="34" applyNumberFormat="1" applyFont="1" applyFill="1" applyBorder="1" applyAlignment="1" applyProtection="1">
      <alignment horizontal="center"/>
      <protection hidden="1"/>
    </xf>
    <xf numFmtId="4" fontId="7" fillId="32" borderId="14" xfId="34" applyNumberFormat="1" applyFont="1" applyFill="1" applyBorder="1" applyAlignment="1" applyProtection="1">
      <alignment horizontal="center"/>
      <protection hidden="1"/>
    </xf>
    <xf numFmtId="4" fontId="7" fillId="32" borderId="54" xfId="34" applyNumberFormat="1" applyFont="1" applyFill="1" applyBorder="1" applyAlignment="1" applyProtection="1">
      <alignment horizontal="center" wrapText="1"/>
      <protection hidden="1"/>
    </xf>
    <xf numFmtId="4" fontId="7" fillId="32" borderId="16" xfId="34" applyNumberFormat="1" applyFont="1" applyFill="1" applyBorder="1" applyAlignment="1" applyProtection="1">
      <alignment horizontal="center" wrapText="1"/>
      <protection hidden="1"/>
    </xf>
    <xf numFmtId="4" fontId="7" fillId="32" borderId="55" xfId="34" applyNumberFormat="1" applyFont="1" applyFill="1" applyBorder="1" applyAlignment="1" applyProtection="1">
      <alignment horizontal="center" wrapText="1"/>
      <protection hidden="1"/>
    </xf>
    <xf numFmtId="4" fontId="7" fillId="32" borderId="36" xfId="34" applyNumberFormat="1" applyFont="1" applyFill="1" applyBorder="1" applyAlignment="1" applyProtection="1">
      <alignment horizontal="center" wrapText="1"/>
      <protection hidden="1"/>
    </xf>
    <xf numFmtId="4" fontId="7" fillId="32" borderId="62" xfId="34" applyNumberFormat="1" applyFont="1" applyFill="1" applyBorder="1" applyAlignment="1" applyProtection="1">
      <alignment horizontal="center" wrapText="1"/>
      <protection hidden="1"/>
    </xf>
    <xf numFmtId="4" fontId="7" fillId="32" borderId="20" xfId="34" applyNumberFormat="1" applyFont="1" applyFill="1" applyBorder="1" applyAlignment="1" applyProtection="1">
      <alignment horizontal="center" wrapText="1"/>
      <protection hidden="1"/>
    </xf>
    <xf numFmtId="4" fontId="7" fillId="32" borderId="14" xfId="34" applyNumberFormat="1" applyFont="1" applyFill="1" applyBorder="1" applyAlignment="1" applyProtection="1">
      <alignment horizontal="center" vertical="center"/>
      <protection hidden="1"/>
    </xf>
    <xf numFmtId="4" fontId="7" fillId="32" borderId="54" xfId="34" applyNumberFormat="1" applyFont="1" applyFill="1" applyBorder="1" applyAlignment="1" applyProtection="1">
      <alignment horizontal="center" vertical="center"/>
      <protection hidden="1"/>
    </xf>
    <xf numFmtId="4" fontId="7" fillId="32" borderId="16" xfId="34" applyNumberFormat="1" applyFont="1" applyFill="1" applyBorder="1" applyAlignment="1" applyProtection="1">
      <alignment horizontal="center" vertical="center"/>
      <protection hidden="1"/>
    </xf>
    <xf numFmtId="4" fontId="7" fillId="32" borderId="36" xfId="34" applyNumberFormat="1" applyFont="1" applyFill="1" applyBorder="1" applyAlignment="1" applyProtection="1">
      <alignment horizontal="center" vertical="center"/>
      <protection hidden="1"/>
    </xf>
    <xf numFmtId="4" fontId="7" fillId="32" borderId="32" xfId="34" applyNumberFormat="1" applyFont="1" applyFill="1" applyBorder="1" applyAlignment="1" applyProtection="1">
      <alignment horizontal="center"/>
      <protection hidden="1"/>
    </xf>
    <xf numFmtId="4" fontId="7" fillId="32" borderId="20" xfId="34" applyNumberFormat="1" applyFont="1" applyFill="1" applyBorder="1" applyAlignment="1">
      <alignment horizontal="center"/>
      <protection/>
    </xf>
    <xf numFmtId="4" fontId="7" fillId="32" borderId="16" xfId="34" applyNumberFormat="1" applyFont="1" applyFill="1" applyBorder="1" applyAlignment="1">
      <alignment horizontal="center" wrapText="1"/>
      <protection/>
    </xf>
    <xf numFmtId="4" fontId="7" fillId="32" borderId="18" xfId="34" applyNumberFormat="1" applyFont="1" applyFill="1" applyBorder="1" applyAlignment="1" applyProtection="1">
      <alignment horizontal="center"/>
      <protection hidden="1"/>
    </xf>
    <xf numFmtId="4" fontId="7" fillId="32" borderId="18" xfId="34" applyNumberFormat="1" applyFont="1" applyFill="1" applyBorder="1" applyAlignment="1">
      <alignment horizontal="center"/>
      <protection/>
    </xf>
    <xf numFmtId="4" fontId="7" fillId="32" borderId="14" xfId="34" applyNumberFormat="1" applyFont="1" applyFill="1" applyBorder="1" applyAlignment="1" applyProtection="1">
      <alignment horizontal="center" wrapText="1"/>
      <protection hidden="1"/>
    </xf>
    <xf numFmtId="4" fontId="7" fillId="32" borderId="14" xfId="34" applyNumberFormat="1" applyFont="1" applyFill="1" applyBorder="1" applyAlignment="1">
      <alignment horizontal="center" wrapText="1"/>
      <protection/>
    </xf>
    <xf numFmtId="4" fontId="7" fillId="32" borderId="23" xfId="34" applyNumberFormat="1" applyFont="1" applyFill="1" applyBorder="1" applyAlignment="1" applyProtection="1">
      <alignment horizontal="center" wrapText="1"/>
      <protection hidden="1"/>
    </xf>
    <xf numFmtId="4" fontId="7" fillId="32" borderId="23" xfId="34" applyNumberFormat="1" applyFont="1" applyFill="1" applyBorder="1" applyAlignment="1">
      <alignment horizontal="center" wrapText="1"/>
      <protection/>
    </xf>
    <xf numFmtId="4" fontId="7" fillId="32" borderId="36" xfId="34" applyNumberFormat="1" applyFont="1" applyFill="1" applyBorder="1" applyAlignment="1">
      <alignment horizontal="center" wrapText="1"/>
      <protection/>
    </xf>
    <xf numFmtId="4" fontId="5" fillId="32" borderId="20" xfId="34" applyNumberFormat="1" applyFont="1" applyFill="1" applyBorder="1" applyAlignment="1" applyProtection="1">
      <alignment horizontal="center"/>
      <protection hidden="1"/>
    </xf>
    <xf numFmtId="4" fontId="5" fillId="33" borderId="20" xfId="34" applyNumberFormat="1" applyFont="1" applyFill="1" applyBorder="1" applyAlignment="1" applyProtection="1">
      <alignment horizontal="center"/>
      <protection hidden="1"/>
    </xf>
    <xf numFmtId="4" fontId="5" fillId="32" borderId="14" xfId="34" applyNumberFormat="1" applyFont="1" applyFill="1" applyBorder="1" applyAlignment="1" applyProtection="1">
      <alignment horizontal="center"/>
      <protection hidden="1"/>
    </xf>
    <xf numFmtId="4" fontId="5" fillId="33" borderId="16" xfId="34" applyNumberFormat="1" applyFont="1" applyFill="1" applyBorder="1" applyAlignment="1" applyProtection="1">
      <alignment horizontal="center"/>
      <protection hidden="1"/>
    </xf>
    <xf numFmtId="4" fontId="5" fillId="32" borderId="16" xfId="34" applyNumberFormat="1" applyFont="1" applyFill="1" applyBorder="1" applyAlignment="1" applyProtection="1">
      <alignment horizontal="center"/>
      <protection hidden="1"/>
    </xf>
    <xf numFmtId="4" fontId="5" fillId="33" borderId="16" xfId="34" applyNumberFormat="1" applyFont="1" applyFill="1" applyBorder="1" applyAlignment="1" applyProtection="1">
      <alignment horizontal="center" vertical="center" wrapText="1"/>
      <protection hidden="1"/>
    </xf>
    <xf numFmtId="4" fontId="5" fillId="32" borderId="16" xfId="34" applyNumberFormat="1" applyFont="1" applyFill="1" applyBorder="1" applyAlignment="1" applyProtection="1">
      <alignment horizontal="center" vertical="center" wrapText="1"/>
      <protection hidden="1"/>
    </xf>
    <xf numFmtId="4" fontId="5" fillId="33" borderId="32" xfId="34" applyNumberFormat="1" applyFont="1" applyFill="1" applyBorder="1" applyAlignment="1" applyProtection="1">
      <alignment horizontal="center" vertical="center" wrapText="1"/>
      <protection hidden="1"/>
    </xf>
    <xf numFmtId="4" fontId="5" fillId="32" borderId="32" xfId="34" applyNumberFormat="1" applyFont="1" applyFill="1" applyBorder="1" applyAlignment="1" applyProtection="1">
      <alignment horizontal="center" vertical="center" wrapText="1"/>
      <protection hidden="1"/>
    </xf>
    <xf numFmtId="4" fontId="5" fillId="32" borderId="18" xfId="34" applyNumberFormat="1" applyFont="1" applyFill="1" applyBorder="1" applyAlignment="1" applyProtection="1">
      <alignment horizontal="center"/>
      <protection hidden="1"/>
    </xf>
    <xf numFmtId="4" fontId="5" fillId="33" borderId="36" xfId="34" applyNumberFormat="1" applyFont="1" applyFill="1" applyBorder="1" applyAlignment="1" applyProtection="1">
      <alignment horizontal="center" vertical="center" wrapText="1"/>
      <protection hidden="1"/>
    </xf>
    <xf numFmtId="4" fontId="5" fillId="32" borderId="36" xfId="34" applyNumberFormat="1" applyFont="1" applyFill="1" applyBorder="1" applyAlignment="1" applyProtection="1">
      <alignment horizontal="center" vertical="center" wrapText="1"/>
      <protection hidden="1"/>
    </xf>
    <xf numFmtId="4" fontId="5" fillId="32" borderId="36" xfId="34" applyNumberFormat="1" applyFont="1" applyFill="1" applyBorder="1" applyAlignment="1">
      <alignment horizontal="center" vertical="center" wrapText="1"/>
      <protection/>
    </xf>
    <xf numFmtId="9" fontId="31" fillId="35" borderId="63" xfId="34" applyNumberFormat="1" applyFont="1" applyFill="1" applyBorder="1" applyAlignment="1" applyProtection="1">
      <alignment horizontal="center" vertical="center"/>
      <protection locked="0"/>
    </xf>
    <xf numFmtId="9" fontId="31" fillId="35" borderId="0" xfId="34" applyNumberFormat="1" applyFont="1" applyFill="1" applyBorder="1" applyAlignment="1" applyProtection="1">
      <alignment horizontal="center" vertical="center"/>
      <protection locked="0"/>
    </xf>
    <xf numFmtId="0" fontId="31" fillId="35" borderId="49" xfId="34" applyFont="1" applyFill="1" applyBorder="1" applyAlignment="1">
      <alignment horizontal="center" vertical="center"/>
      <protection/>
    </xf>
    <xf numFmtId="0" fontId="5" fillId="35" borderId="0" xfId="34" applyFont="1" applyFill="1" applyAlignment="1">
      <alignment horizontal="center" vertical="center"/>
      <protection/>
    </xf>
    <xf numFmtId="0" fontId="31" fillId="35" borderId="49" xfId="34" applyFont="1" applyFill="1" applyBorder="1" applyAlignment="1">
      <alignment horizontal="center" vertical="top"/>
      <protection/>
    </xf>
    <xf numFmtId="0" fontId="33" fillId="35" borderId="49" xfId="34" applyFont="1" applyFill="1" applyBorder="1" applyAlignment="1">
      <alignment horizontal="center" vertical="top"/>
      <protection/>
    </xf>
    <xf numFmtId="9" fontId="33" fillId="35" borderId="49" xfId="34" applyNumberFormat="1" applyFont="1" applyFill="1" applyBorder="1" applyAlignment="1" applyProtection="1">
      <alignment horizontal="center" vertical="top"/>
      <protection locked="0"/>
    </xf>
    <xf numFmtId="0" fontId="5" fillId="32" borderId="0" xfId="34" applyFont="1" applyFill="1" applyBorder="1" applyAlignment="1">
      <alignment horizontal="left" vertical="top" wrapText="1"/>
      <protection/>
    </xf>
    <xf numFmtId="4" fontId="7" fillId="0" borderId="17" xfId="34" applyNumberFormat="1" applyFont="1" applyBorder="1" applyAlignment="1">
      <alignment horizontal="center" vertical="center" wrapText="1"/>
      <protection/>
    </xf>
    <xf numFmtId="14" fontId="7" fillId="0" borderId="17" xfId="34" applyNumberFormat="1" applyFont="1" applyBorder="1" applyAlignment="1">
      <alignment horizontal="center" vertical="center" wrapText="1"/>
      <protection/>
    </xf>
    <xf numFmtId="4" fontId="4" fillId="32" borderId="64" xfId="34" applyNumberFormat="1" applyFont="1" applyFill="1" applyBorder="1" applyAlignment="1" applyProtection="1">
      <alignment horizontal="center" vertical="center"/>
      <protection hidden="1"/>
    </xf>
    <xf numFmtId="4" fontId="4" fillId="32" borderId="37" xfId="34" applyNumberFormat="1" applyFont="1" applyFill="1" applyBorder="1" applyAlignment="1" applyProtection="1">
      <alignment horizontal="center" vertical="center"/>
      <protection hidden="1"/>
    </xf>
    <xf numFmtId="0" fontId="34" fillId="32" borderId="60" xfId="34" applyFont="1" applyFill="1" applyBorder="1" applyAlignment="1">
      <alignment horizontal="center"/>
      <protection/>
    </xf>
    <xf numFmtId="0" fontId="22" fillId="0" borderId="0" xfId="34" applyFont="1">
      <alignment/>
      <protection/>
    </xf>
    <xf numFmtId="4" fontId="4" fillId="32" borderId="29" xfId="34" applyNumberFormat="1" applyFont="1" applyFill="1" applyBorder="1" applyAlignment="1" applyProtection="1">
      <alignment horizontal="center" vertical="center"/>
      <protection hidden="1"/>
    </xf>
    <xf numFmtId="0" fontId="34" fillId="32" borderId="59" xfId="34" applyFont="1" applyFill="1" applyBorder="1" applyAlignment="1">
      <alignment horizontal="center"/>
      <protection/>
    </xf>
    <xf numFmtId="4" fontId="4" fillId="32" borderId="15" xfId="34" applyNumberFormat="1" applyFont="1" applyFill="1" applyBorder="1" applyAlignment="1" applyProtection="1">
      <alignment horizontal="center"/>
      <protection hidden="1"/>
    </xf>
    <xf numFmtId="4" fontId="4" fillId="32" borderId="29" xfId="34" applyNumberFormat="1" applyFont="1" applyFill="1" applyBorder="1" applyAlignment="1" applyProtection="1">
      <alignment horizontal="center"/>
      <protection hidden="1"/>
    </xf>
    <xf numFmtId="3" fontId="34" fillId="32" borderId="30" xfId="34" applyNumberFormat="1" applyFont="1" applyFill="1" applyBorder="1" applyAlignment="1">
      <alignment horizontal="center" vertical="center" wrapText="1"/>
      <protection/>
    </xf>
    <xf numFmtId="4" fontId="4" fillId="32" borderId="34" xfId="34" applyNumberFormat="1" applyFont="1" applyFill="1" applyBorder="1" applyAlignment="1" applyProtection="1">
      <alignment horizontal="center" vertical="center"/>
      <protection hidden="1"/>
    </xf>
    <xf numFmtId="3" fontId="34" fillId="32" borderId="35" xfId="34" applyNumberFormat="1" applyFont="1" applyFill="1" applyBorder="1" applyAlignment="1">
      <alignment horizontal="center" vertical="center" wrapText="1"/>
      <protection/>
    </xf>
    <xf numFmtId="4" fontId="4" fillId="32" borderId="33" xfId="34" applyNumberFormat="1" applyFont="1" applyFill="1" applyBorder="1" applyAlignment="1" applyProtection="1">
      <alignment horizontal="center"/>
      <protection hidden="1"/>
    </xf>
    <xf numFmtId="4" fontId="4" fillId="32" borderId="34" xfId="34" applyNumberFormat="1" applyFont="1" applyFill="1" applyBorder="1" applyAlignment="1" applyProtection="1">
      <alignment horizontal="center"/>
      <protection hidden="1"/>
    </xf>
    <xf numFmtId="3" fontId="22" fillId="32" borderId="35" xfId="34" applyNumberFormat="1" applyFont="1" applyFill="1" applyBorder="1" applyAlignment="1">
      <alignment horizontal="center" wrapText="1"/>
      <protection/>
    </xf>
    <xf numFmtId="0" fontId="34" fillId="32" borderId="26" xfId="34" applyFont="1" applyFill="1" applyBorder="1" applyAlignment="1">
      <alignment horizontal="center"/>
      <protection/>
    </xf>
    <xf numFmtId="4" fontId="4" fillId="32" borderId="13" xfId="34" applyNumberFormat="1" applyFont="1" applyFill="1" applyBorder="1" applyAlignment="1" applyProtection="1">
      <alignment horizontal="center" vertical="center"/>
      <protection hidden="1"/>
    </xf>
    <xf numFmtId="4" fontId="4" fillId="32" borderId="15" xfId="34" applyNumberFormat="1" applyFont="1" applyFill="1" applyBorder="1" applyAlignment="1" applyProtection="1">
      <alignment horizontal="center" vertical="center"/>
      <protection hidden="1"/>
    </xf>
    <xf numFmtId="0" fontId="22" fillId="32" borderId="0" xfId="34" applyFont="1" applyFill="1" applyAlignment="1">
      <alignment horizontal="left" vertical="top"/>
      <protection/>
    </xf>
    <xf numFmtId="0" fontId="22" fillId="32" borderId="0" xfId="34" applyFont="1" applyFill="1" applyAlignment="1">
      <alignment horizontal="left" vertical="top" wrapText="1"/>
      <protection/>
    </xf>
    <xf numFmtId="0" fontId="34" fillId="32" borderId="35" xfId="34" applyFont="1" applyFill="1" applyBorder="1" applyAlignment="1">
      <alignment horizontal="center"/>
      <protection/>
    </xf>
    <xf numFmtId="4" fontId="4" fillId="32" borderId="19" xfId="34" applyNumberFormat="1" applyFont="1" applyFill="1" applyBorder="1" applyAlignment="1" applyProtection="1">
      <alignment horizontal="center" vertical="center"/>
      <protection hidden="1"/>
    </xf>
    <xf numFmtId="4" fontId="4" fillId="32" borderId="65" xfId="34" applyNumberFormat="1" applyFont="1" applyFill="1" applyBorder="1" applyAlignment="1" applyProtection="1">
      <alignment horizontal="center" vertical="center"/>
      <protection hidden="1"/>
    </xf>
    <xf numFmtId="0" fontId="34" fillId="32" borderId="52" xfId="34" applyFont="1" applyFill="1" applyBorder="1" applyAlignment="1">
      <alignment horizontal="center"/>
      <protection/>
    </xf>
    <xf numFmtId="4" fontId="4" fillId="32" borderId="21" xfId="34" applyNumberFormat="1" applyFont="1" applyFill="1" applyBorder="1" applyAlignment="1" applyProtection="1">
      <alignment horizontal="center" vertical="center"/>
      <protection hidden="1"/>
    </xf>
    <xf numFmtId="4" fontId="4" fillId="32" borderId="66" xfId="34" applyNumberFormat="1" applyFont="1" applyFill="1" applyBorder="1" applyAlignment="1" applyProtection="1">
      <alignment horizontal="center" vertical="center"/>
      <protection hidden="1"/>
    </xf>
    <xf numFmtId="0" fontId="22" fillId="0" borderId="20" xfId="34" applyFont="1" applyFill="1" applyBorder="1" applyAlignment="1">
      <alignment horizontal="center"/>
      <protection/>
    </xf>
    <xf numFmtId="0" fontId="22" fillId="0" borderId="16" xfId="34" applyFont="1" applyFill="1" applyBorder="1" applyAlignment="1">
      <alignment horizontal="center"/>
      <protection/>
    </xf>
    <xf numFmtId="0" fontId="22" fillId="0" borderId="36" xfId="34" applyFont="1" applyFill="1" applyBorder="1" applyAlignment="1">
      <alignment horizontal="center"/>
      <protection/>
    </xf>
    <xf numFmtId="4" fontId="4" fillId="32" borderId="13" xfId="34" applyNumberFormat="1" applyFont="1" applyFill="1" applyBorder="1" applyAlignment="1" applyProtection="1">
      <alignment horizontal="center"/>
      <protection hidden="1"/>
    </xf>
    <xf numFmtId="4" fontId="4" fillId="32" borderId="37" xfId="34" applyNumberFormat="1" applyFont="1" applyFill="1" applyBorder="1" applyAlignment="1" applyProtection="1">
      <alignment horizontal="center"/>
      <protection hidden="1"/>
    </xf>
    <xf numFmtId="4" fontId="4" fillId="32" borderId="17" xfId="34" applyNumberFormat="1" applyFont="1" applyFill="1" applyBorder="1" applyAlignment="1">
      <alignment horizontal="center" vertical="center" wrapText="1"/>
      <protection/>
    </xf>
    <xf numFmtId="4" fontId="4" fillId="32" borderId="27" xfId="34" applyNumberFormat="1" applyFont="1" applyFill="1" applyBorder="1" applyAlignment="1" applyProtection="1">
      <alignment horizontal="center" vertical="center"/>
      <protection hidden="1"/>
    </xf>
    <xf numFmtId="3" fontId="34" fillId="32" borderId="28" xfId="34" applyNumberFormat="1" applyFont="1" applyFill="1" applyBorder="1" applyAlignment="1">
      <alignment horizontal="center" vertical="center" wrapText="1"/>
      <protection/>
    </xf>
    <xf numFmtId="4" fontId="4" fillId="32" borderId="33" xfId="34" applyNumberFormat="1" applyFont="1" applyFill="1" applyBorder="1" applyAlignment="1" applyProtection="1">
      <alignment horizontal="center" vertical="center"/>
      <protection hidden="1"/>
    </xf>
    <xf numFmtId="4" fontId="7" fillId="32" borderId="16" xfId="34" applyNumberFormat="1" applyFont="1" applyFill="1" applyBorder="1" applyAlignment="1" quotePrefix="1">
      <alignment horizontal="center" vertical="center"/>
      <protection/>
    </xf>
    <xf numFmtId="4" fontId="7" fillId="32" borderId="36" xfId="34" applyNumberFormat="1" applyFont="1" applyFill="1" applyBorder="1" applyAlignment="1">
      <alignment horizontal="center" vertical="center" wrapText="1"/>
      <protection/>
    </xf>
    <xf numFmtId="9" fontId="31" fillId="32" borderId="0" xfId="34" applyNumberFormat="1" applyFont="1" applyFill="1" applyBorder="1" applyAlignment="1" applyProtection="1">
      <alignment horizontal="center" vertical="center"/>
      <protection locked="0"/>
    </xf>
    <xf numFmtId="3" fontId="17" fillId="32" borderId="48" xfId="34" applyNumberFormat="1" applyFont="1" applyFill="1" applyBorder="1" applyAlignment="1" applyProtection="1" quotePrefix="1">
      <alignment horizontal="center" vertical="center"/>
      <protection hidden="1"/>
    </xf>
    <xf numFmtId="172" fontId="7" fillId="0" borderId="17" xfId="34" applyNumberFormat="1" applyFont="1" applyBorder="1" applyAlignment="1">
      <alignment horizontal="center" vertical="center" wrapText="1"/>
      <protection/>
    </xf>
    <xf numFmtId="172" fontId="5" fillId="32" borderId="16" xfId="34" applyNumberFormat="1" applyFont="1" applyFill="1" applyBorder="1" applyAlignment="1">
      <alignment horizontal="center" vertical="center" wrapText="1"/>
      <protection/>
    </xf>
    <xf numFmtId="172" fontId="5" fillId="0" borderId="0" xfId="34" applyNumberFormat="1" applyFont="1" applyAlignment="1">
      <alignment horizontal="center" vertical="center" wrapText="1"/>
      <protection/>
    </xf>
    <xf numFmtId="0" fontId="14" fillId="32" borderId="0" xfId="34" applyFont="1" applyFill="1" applyAlignment="1">
      <alignment vertical="center"/>
      <protection/>
    </xf>
    <xf numFmtId="0" fontId="5" fillId="32" borderId="0" xfId="34" applyFont="1" applyFill="1" applyAlignment="1">
      <alignment vertical="center"/>
      <protection/>
    </xf>
    <xf numFmtId="2" fontId="22" fillId="32" borderId="0" xfId="34" applyNumberFormat="1" applyFont="1" applyFill="1" applyAlignment="1">
      <alignment vertical="top"/>
      <protection/>
    </xf>
    <xf numFmtId="0" fontId="22" fillId="32" borderId="0" xfId="34" applyFont="1" applyFill="1" applyAlignment="1">
      <alignment vertical="top"/>
      <protection/>
    </xf>
    <xf numFmtId="0" fontId="4" fillId="32" borderId="0" xfId="34" applyFont="1" applyFill="1" applyBorder="1" applyAlignment="1">
      <alignment vertical="top"/>
      <protection/>
    </xf>
    <xf numFmtId="0" fontId="10" fillId="32" borderId="0" xfId="34" applyFont="1" applyFill="1" applyBorder="1" applyAlignment="1">
      <alignment vertical="top"/>
      <protection/>
    </xf>
    <xf numFmtId="0" fontId="22" fillId="32" borderId="0" xfId="34" applyFont="1" applyFill="1" applyAlignment="1">
      <alignment horizontal="center" vertical="top" wrapText="1"/>
      <protection/>
    </xf>
    <xf numFmtId="4" fontId="4" fillId="32" borderId="48" xfId="34" applyNumberFormat="1" applyFont="1" applyFill="1" applyBorder="1" applyAlignment="1">
      <alignment horizontal="center" vertical="center" wrapText="1"/>
      <protection/>
    </xf>
    <xf numFmtId="14" fontId="4" fillId="32" borderId="17" xfId="34" applyNumberFormat="1" applyFont="1" applyFill="1" applyBorder="1" applyAlignment="1">
      <alignment horizontal="center" vertical="center" wrapText="1"/>
      <protection/>
    </xf>
    <xf numFmtId="0" fontId="7" fillId="32" borderId="17" xfId="34" applyFont="1" applyFill="1" applyBorder="1" applyAlignment="1">
      <alignment horizontal="center" vertical="center"/>
      <protection/>
    </xf>
    <xf numFmtId="0" fontId="22" fillId="32" borderId="20" xfId="34" applyFont="1" applyFill="1" applyBorder="1" applyAlignment="1">
      <alignment horizontal="center" vertical="center"/>
      <protection/>
    </xf>
    <xf numFmtId="0" fontId="22" fillId="32" borderId="16" xfId="34" applyFont="1" applyFill="1" applyBorder="1" applyAlignment="1">
      <alignment horizontal="center" vertical="center"/>
      <protection/>
    </xf>
    <xf numFmtId="0" fontId="22" fillId="32" borderId="36" xfId="34" applyFont="1" applyFill="1" applyBorder="1" applyAlignment="1">
      <alignment horizontal="center" vertical="center"/>
      <protection/>
    </xf>
    <xf numFmtId="0" fontId="7" fillId="32" borderId="0" xfId="34" applyFont="1" applyFill="1" applyAlignment="1">
      <alignment vertical="top"/>
      <protection/>
    </xf>
    <xf numFmtId="0" fontId="2" fillId="32" borderId="0" xfId="34" applyFont="1" applyFill="1" applyAlignment="1">
      <alignment vertical="top"/>
      <protection/>
    </xf>
    <xf numFmtId="0" fontId="22" fillId="32" borderId="0" xfId="34" applyFont="1" applyFill="1" applyBorder="1" applyAlignment="1">
      <alignment horizontal="center"/>
      <protection/>
    </xf>
    <xf numFmtId="3" fontId="22" fillId="32" borderId="0" xfId="34" applyNumberFormat="1" applyFont="1" applyFill="1" applyBorder="1" applyAlignment="1">
      <alignment horizontal="center" vertical="center" wrapText="1"/>
      <protection/>
    </xf>
    <xf numFmtId="0" fontId="22" fillId="32" borderId="25" xfId="34" applyFont="1" applyFill="1" applyBorder="1" applyAlignment="1">
      <alignment horizontal="center"/>
      <protection/>
    </xf>
    <xf numFmtId="0" fontId="5" fillId="36" borderId="0" xfId="34" applyFont="1" applyFill="1">
      <alignment/>
      <protection/>
    </xf>
    <xf numFmtId="172" fontId="5" fillId="32" borderId="14" xfId="34" applyNumberFormat="1" applyFont="1" applyFill="1" applyBorder="1" applyAlignment="1">
      <alignment horizontal="center" vertical="center" wrapText="1"/>
      <protection/>
    </xf>
    <xf numFmtId="4" fontId="7" fillId="36" borderId="16" xfId="34" applyNumberFormat="1" applyFont="1" applyFill="1" applyBorder="1" applyAlignment="1" applyProtection="1">
      <alignment horizontal="center"/>
      <protection hidden="1"/>
    </xf>
    <xf numFmtId="174" fontId="5" fillId="0" borderId="0" xfId="34" applyNumberFormat="1" applyFont="1">
      <alignment/>
      <protection/>
    </xf>
    <xf numFmtId="174" fontId="5" fillId="0" borderId="0" xfId="34" applyNumberFormat="1" applyFont="1" applyAlignment="1">
      <alignment horizontal="right"/>
      <protection/>
    </xf>
    <xf numFmtId="3" fontId="4" fillId="32" borderId="19" xfId="34" applyNumberFormat="1" applyFont="1" applyFill="1" applyBorder="1" applyAlignment="1" applyProtection="1">
      <alignment horizontal="center" vertical="center"/>
      <protection hidden="1"/>
    </xf>
    <xf numFmtId="3" fontId="4" fillId="32" borderId="65" xfId="34" applyNumberFormat="1" applyFont="1" applyFill="1" applyBorder="1" applyAlignment="1" applyProtection="1">
      <alignment horizontal="center" vertical="center"/>
      <protection hidden="1"/>
    </xf>
    <xf numFmtId="3" fontId="34" fillId="32" borderId="52" xfId="34" applyNumberFormat="1" applyFont="1" applyFill="1" applyBorder="1" applyAlignment="1">
      <alignment horizontal="center"/>
      <protection/>
    </xf>
    <xf numFmtId="3" fontId="4" fillId="32" borderId="27" xfId="34" applyNumberFormat="1" applyFont="1" applyFill="1" applyBorder="1" applyAlignment="1" applyProtection="1">
      <alignment horizontal="center" vertical="center"/>
      <protection hidden="1"/>
    </xf>
    <xf numFmtId="3" fontId="4" fillId="32" borderId="13" xfId="34" applyNumberFormat="1" applyFont="1" applyFill="1" applyBorder="1" applyAlignment="1" applyProtection="1">
      <alignment horizontal="center" vertical="center"/>
      <protection hidden="1"/>
    </xf>
    <xf numFmtId="3" fontId="4" fillId="32" borderId="64" xfId="34" applyNumberFormat="1" applyFont="1" applyFill="1" applyBorder="1" applyAlignment="1" applyProtection="1">
      <alignment horizontal="center" vertical="center"/>
      <protection hidden="1"/>
    </xf>
    <xf numFmtId="3" fontId="34" fillId="32" borderId="60" xfId="34" applyNumberFormat="1" applyFont="1" applyFill="1" applyBorder="1" applyAlignment="1">
      <alignment horizontal="center"/>
      <protection/>
    </xf>
    <xf numFmtId="3" fontId="4" fillId="32" borderId="15" xfId="34" applyNumberFormat="1" applyFont="1" applyFill="1" applyBorder="1" applyAlignment="1" applyProtection="1">
      <alignment horizontal="center" vertical="center"/>
      <protection hidden="1"/>
    </xf>
    <xf numFmtId="3" fontId="4" fillId="32" borderId="29" xfId="34" applyNumberFormat="1" applyFont="1" applyFill="1" applyBorder="1" applyAlignment="1" applyProtection="1">
      <alignment horizontal="center" vertical="center"/>
      <protection hidden="1"/>
    </xf>
    <xf numFmtId="3" fontId="4" fillId="32" borderId="37" xfId="34" applyNumberFormat="1" applyFont="1" applyFill="1" applyBorder="1" applyAlignment="1" applyProtection="1">
      <alignment horizontal="center" vertical="center"/>
      <protection hidden="1"/>
    </xf>
    <xf numFmtId="3" fontId="4" fillId="32" borderId="13" xfId="34" applyNumberFormat="1" applyFont="1" applyFill="1" applyBorder="1" applyAlignment="1" applyProtection="1">
      <alignment horizontal="center"/>
      <protection hidden="1"/>
    </xf>
    <xf numFmtId="3" fontId="4" fillId="32" borderId="37" xfId="34" applyNumberFormat="1" applyFont="1" applyFill="1" applyBorder="1" applyAlignment="1" applyProtection="1">
      <alignment horizontal="center"/>
      <protection hidden="1"/>
    </xf>
    <xf numFmtId="3" fontId="34" fillId="32" borderId="59" xfId="34" applyNumberFormat="1" applyFont="1" applyFill="1" applyBorder="1" applyAlignment="1">
      <alignment horizontal="center"/>
      <protection/>
    </xf>
    <xf numFmtId="3" fontId="4" fillId="32" borderId="15" xfId="34" applyNumberFormat="1" applyFont="1" applyFill="1" applyBorder="1" applyAlignment="1" applyProtection="1">
      <alignment horizontal="center"/>
      <protection hidden="1"/>
    </xf>
    <xf numFmtId="3" fontId="4" fillId="32" borderId="29" xfId="34" applyNumberFormat="1" applyFont="1" applyFill="1" applyBorder="1" applyAlignment="1" applyProtection="1">
      <alignment horizontal="center"/>
      <protection hidden="1"/>
    </xf>
    <xf numFmtId="3" fontId="4" fillId="32" borderId="34" xfId="34" applyNumberFormat="1" applyFont="1" applyFill="1" applyBorder="1" applyAlignment="1" applyProtection="1">
      <alignment horizontal="center" vertical="center"/>
      <protection hidden="1"/>
    </xf>
    <xf numFmtId="3" fontId="4" fillId="32" borderId="33" xfId="34" applyNumberFormat="1" applyFont="1" applyFill="1" applyBorder="1" applyAlignment="1" applyProtection="1">
      <alignment horizontal="center"/>
      <protection hidden="1"/>
    </xf>
    <xf numFmtId="3" fontId="4" fillId="32" borderId="34" xfId="34" applyNumberFormat="1" applyFont="1" applyFill="1" applyBorder="1" applyAlignment="1" applyProtection="1">
      <alignment horizontal="center"/>
      <protection hidden="1"/>
    </xf>
    <xf numFmtId="3" fontId="4" fillId="32" borderId="33" xfId="34" applyNumberFormat="1" applyFont="1" applyFill="1" applyBorder="1" applyAlignment="1" applyProtection="1">
      <alignment horizontal="center" vertical="center"/>
      <protection hidden="1"/>
    </xf>
    <xf numFmtId="3" fontId="34" fillId="32" borderId="26" xfId="34" applyNumberFormat="1" applyFont="1" applyFill="1" applyBorder="1" applyAlignment="1">
      <alignment horizontal="center"/>
      <protection/>
    </xf>
    <xf numFmtId="9" fontId="33" fillId="32" borderId="0" xfId="34" applyNumberFormat="1" applyFont="1" applyFill="1" applyBorder="1" applyAlignment="1" applyProtection="1">
      <alignment horizontal="center" vertical="center"/>
      <protection locked="0"/>
    </xf>
    <xf numFmtId="0" fontId="4" fillId="32" borderId="0" xfId="34" applyFont="1" applyFill="1" applyBorder="1" applyAlignment="1">
      <alignment horizontal="center" vertical="center" wrapText="1"/>
      <protection/>
    </xf>
    <xf numFmtId="0" fontId="34" fillId="32" borderId="0" xfId="34" applyFont="1" applyFill="1" applyBorder="1" applyAlignment="1">
      <alignment horizontal="center"/>
      <protection/>
    </xf>
    <xf numFmtId="3" fontId="34" fillId="32" borderId="0" xfId="34" applyNumberFormat="1" applyFont="1" applyFill="1" applyBorder="1" applyAlignment="1">
      <alignment horizontal="center" vertical="center" wrapText="1"/>
      <protection/>
    </xf>
    <xf numFmtId="0" fontId="7" fillId="32" borderId="17" xfId="34" applyFont="1" applyFill="1" applyBorder="1" applyAlignment="1">
      <alignment horizontal="center" vertical="center" wrapText="1"/>
      <protection/>
    </xf>
    <xf numFmtId="0" fontId="7" fillId="32" borderId="0" xfId="34" applyFont="1" applyFill="1" applyBorder="1" applyAlignment="1">
      <alignment horizontal="center" vertical="center"/>
      <protection/>
    </xf>
    <xf numFmtId="0" fontId="7" fillId="32" borderId="55" xfId="34" applyFont="1" applyFill="1" applyBorder="1" applyAlignment="1">
      <alignment horizontal="center" vertical="center"/>
      <protection/>
    </xf>
    <xf numFmtId="0" fontId="17" fillId="32" borderId="0" xfId="34" applyFont="1" applyFill="1" applyBorder="1" applyAlignment="1">
      <alignment vertical="center" wrapText="1"/>
      <protection/>
    </xf>
    <xf numFmtId="0" fontId="7" fillId="32" borderId="0" xfId="34" applyFont="1" applyFill="1" applyBorder="1" applyAlignment="1">
      <alignment horizontal="center" vertical="center" wrapText="1"/>
      <protection/>
    </xf>
    <xf numFmtId="4" fontId="5" fillId="0" borderId="0" xfId="34" applyNumberFormat="1" applyFont="1" applyAlignment="1">
      <alignment horizontal="right"/>
      <protection/>
    </xf>
    <xf numFmtId="174" fontId="5" fillId="32" borderId="0" xfId="34" applyNumberFormat="1" applyFont="1" applyFill="1">
      <alignment/>
      <protection/>
    </xf>
    <xf numFmtId="172" fontId="5" fillId="32" borderId="0" xfId="34" applyNumberFormat="1" applyFont="1" applyFill="1" applyAlignment="1">
      <alignment horizontal="center"/>
      <protection/>
    </xf>
    <xf numFmtId="4" fontId="4" fillId="32" borderId="67" xfId="34" applyNumberFormat="1" applyFont="1" applyFill="1" applyBorder="1" applyAlignment="1">
      <alignment horizontal="center" vertical="center" wrapText="1"/>
      <protection/>
    </xf>
    <xf numFmtId="14" fontId="4" fillId="32" borderId="50" xfId="34" applyNumberFormat="1" applyFont="1" applyFill="1" applyBorder="1" applyAlignment="1">
      <alignment horizontal="center" vertical="center" wrapText="1"/>
      <protection/>
    </xf>
    <xf numFmtId="3" fontId="4" fillId="32" borderId="68" xfId="34" applyNumberFormat="1" applyFont="1" applyFill="1" applyBorder="1" applyAlignment="1" applyProtection="1">
      <alignment horizontal="center" vertical="center"/>
      <protection hidden="1"/>
    </xf>
    <xf numFmtId="3" fontId="34" fillId="32" borderId="69" xfId="34" applyNumberFormat="1" applyFont="1" applyFill="1" applyBorder="1" applyAlignment="1">
      <alignment horizontal="center"/>
      <protection/>
    </xf>
    <xf numFmtId="3" fontId="4" fillId="32" borderId="70" xfId="34" applyNumberFormat="1" applyFont="1" applyFill="1" applyBorder="1" applyAlignment="1" applyProtection="1">
      <alignment horizontal="center" vertical="center"/>
      <protection hidden="1"/>
    </xf>
    <xf numFmtId="3" fontId="34" fillId="32" borderId="71" xfId="34" applyNumberFormat="1" applyFont="1" applyFill="1" applyBorder="1" applyAlignment="1">
      <alignment horizontal="center"/>
      <protection/>
    </xf>
    <xf numFmtId="4" fontId="4" fillId="32" borderId="72" xfId="34" applyNumberFormat="1" applyFont="1" applyFill="1" applyBorder="1" applyAlignment="1" applyProtection="1">
      <alignment horizontal="center" vertical="center"/>
      <protection hidden="1"/>
    </xf>
    <xf numFmtId="4" fontId="4" fillId="32" borderId="73" xfId="34" applyNumberFormat="1" applyFont="1" applyFill="1" applyBorder="1" applyAlignment="1" applyProtection="1">
      <alignment horizontal="center" vertical="center"/>
      <protection hidden="1"/>
    </xf>
    <xf numFmtId="0" fontId="34" fillId="32" borderId="74" xfId="34" applyFont="1" applyFill="1" applyBorder="1" applyAlignment="1">
      <alignment horizontal="center"/>
      <protection/>
    </xf>
    <xf numFmtId="4" fontId="4" fillId="32" borderId="75" xfId="34" applyNumberFormat="1" applyFont="1" applyFill="1" applyBorder="1" applyAlignment="1" applyProtection="1">
      <alignment horizontal="center" vertical="center"/>
      <protection hidden="1"/>
    </xf>
    <xf numFmtId="4" fontId="4" fillId="32" borderId="76" xfId="34" applyNumberFormat="1" applyFont="1" applyFill="1" applyBorder="1" applyAlignment="1" applyProtection="1">
      <alignment horizontal="center" vertical="center"/>
      <protection hidden="1"/>
    </xf>
    <xf numFmtId="4" fontId="4" fillId="32" borderId="77" xfId="34" applyNumberFormat="1" applyFont="1" applyFill="1" applyBorder="1" applyAlignment="1" applyProtection="1">
      <alignment horizontal="center" vertical="center"/>
      <protection hidden="1"/>
    </xf>
    <xf numFmtId="3" fontId="34" fillId="32" borderId="78" xfId="34" applyNumberFormat="1" applyFont="1" applyFill="1" applyBorder="1" applyAlignment="1">
      <alignment horizontal="center" vertical="center" wrapText="1"/>
      <protection/>
    </xf>
    <xf numFmtId="0" fontId="34" fillId="32" borderId="79" xfId="34" applyFont="1" applyFill="1" applyBorder="1" applyAlignment="1">
      <alignment horizontal="center"/>
      <protection/>
    </xf>
    <xf numFmtId="4" fontId="4" fillId="32" borderId="0" xfId="34" applyNumberFormat="1" applyFont="1" applyFill="1" applyBorder="1" applyAlignment="1">
      <alignment horizontal="center" vertical="center" wrapText="1"/>
      <protection/>
    </xf>
    <xf numFmtId="4" fontId="4" fillId="32" borderId="0" xfId="34" applyNumberFormat="1" applyFont="1" applyFill="1" applyBorder="1" applyAlignment="1" applyProtection="1">
      <alignment horizontal="center"/>
      <protection hidden="1"/>
    </xf>
    <xf numFmtId="4" fontId="22" fillId="32" borderId="0" xfId="34" applyNumberFormat="1" applyFont="1" applyFill="1" applyBorder="1" applyAlignment="1">
      <alignment horizontal="center"/>
      <protection/>
    </xf>
    <xf numFmtId="4" fontId="4" fillId="32" borderId="0" xfId="34" applyNumberFormat="1" applyFont="1" applyFill="1" applyBorder="1" applyAlignment="1">
      <alignment horizontal="left" vertical="top" wrapText="1"/>
      <protection/>
    </xf>
    <xf numFmtId="4" fontId="22" fillId="32" borderId="0" xfId="34" applyNumberFormat="1" applyFont="1" applyFill="1" applyBorder="1" applyAlignment="1">
      <alignment horizontal="left" vertical="top" wrapText="1"/>
      <protection/>
    </xf>
    <xf numFmtId="0" fontId="22" fillId="32" borderId="0" xfId="34" applyFont="1" applyFill="1" applyBorder="1">
      <alignment/>
      <protection/>
    </xf>
    <xf numFmtId="4" fontId="7" fillId="32" borderId="16" xfId="34" applyNumberFormat="1" applyFont="1" applyFill="1" applyBorder="1" applyAlignment="1" applyProtection="1">
      <alignment horizontal="center" vertical="center" wrapText="1"/>
      <protection hidden="1"/>
    </xf>
    <xf numFmtId="4" fontId="7" fillId="32" borderId="32" xfId="34" applyNumberFormat="1" applyFont="1" applyFill="1" applyBorder="1" applyAlignment="1" applyProtection="1">
      <alignment horizontal="center" vertical="center" wrapText="1"/>
      <protection hidden="1"/>
    </xf>
    <xf numFmtId="4" fontId="7" fillId="32" borderId="36" xfId="34" applyNumberFormat="1" applyFont="1" applyFill="1" applyBorder="1" applyAlignment="1" applyProtection="1">
      <alignment horizontal="center" vertical="center" wrapText="1"/>
      <protection hidden="1"/>
    </xf>
    <xf numFmtId="4" fontId="7" fillId="0" borderId="26" xfId="34" applyNumberFormat="1" applyFont="1" applyFill="1" applyBorder="1" applyAlignment="1">
      <alignment horizontal="center"/>
      <protection/>
    </xf>
    <xf numFmtId="4" fontId="7" fillId="32" borderId="17" xfId="34" applyNumberFormat="1" applyFont="1" applyFill="1" applyBorder="1" applyAlignment="1">
      <alignment horizontal="center" vertical="center"/>
      <protection/>
    </xf>
    <xf numFmtId="0" fontId="15" fillId="32" borderId="17" xfId="34" applyFont="1" applyFill="1" applyBorder="1" applyAlignment="1">
      <alignment horizontal="center" vertical="center"/>
      <protection/>
    </xf>
    <xf numFmtId="14" fontId="7" fillId="32" borderId="17" xfId="34" applyNumberFormat="1" applyFont="1" applyFill="1" applyBorder="1" applyAlignment="1">
      <alignment horizontal="center" vertical="center" wrapText="1"/>
      <protection/>
    </xf>
    <xf numFmtId="4" fontId="4" fillId="32" borderId="14" xfId="34" applyNumberFormat="1" applyFont="1" applyFill="1" applyBorder="1" applyAlignment="1" applyProtection="1">
      <alignment horizontal="center" vertical="center"/>
      <protection hidden="1"/>
    </xf>
    <xf numFmtId="0" fontId="7" fillId="0" borderId="17" xfId="34" applyFont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4" fontId="7" fillId="32" borderId="80" xfId="34" applyNumberFormat="1" applyFont="1" applyFill="1" applyBorder="1" applyAlignment="1" applyProtection="1" quotePrefix="1">
      <alignment horizontal="center" vertical="center"/>
      <protection hidden="1"/>
    </xf>
    <xf numFmtId="4" fontId="7" fillId="32" borderId="18" xfId="34" applyNumberFormat="1" applyFont="1" applyFill="1" applyBorder="1" applyAlignment="1" applyProtection="1" quotePrefix="1">
      <alignment horizontal="center" vertical="center"/>
      <protection hidden="1"/>
    </xf>
    <xf numFmtId="3" fontId="7" fillId="32" borderId="16" xfId="34" applyNumberFormat="1" applyFont="1" applyFill="1" applyBorder="1" applyAlignment="1" quotePrefix="1">
      <alignment horizontal="center" vertical="center"/>
      <protection/>
    </xf>
    <xf numFmtId="3" fontId="7" fillId="32" borderId="36" xfId="34" applyNumberFormat="1" applyFont="1" applyFill="1" applyBorder="1" applyAlignment="1" quotePrefix="1">
      <alignment horizontal="center" vertical="center"/>
      <protection/>
    </xf>
    <xf numFmtId="3" fontId="7" fillId="32" borderId="20" xfId="34" applyNumberFormat="1" applyFont="1" applyFill="1" applyBorder="1" applyAlignment="1" quotePrefix="1">
      <alignment horizontal="center" vertical="center"/>
      <protection/>
    </xf>
    <xf numFmtId="0" fontId="5" fillId="32" borderId="0" xfId="34" applyFont="1" applyFill="1" applyBorder="1" applyAlignment="1">
      <alignment horizontal="left" vertical="center" wrapText="1"/>
      <protection/>
    </xf>
    <xf numFmtId="0" fontId="16" fillId="32" borderId="0" xfId="34" applyNumberFormat="1" applyFont="1" applyFill="1" applyBorder="1" applyAlignment="1" quotePrefix="1">
      <alignment horizontal="center" vertical="center"/>
      <protection/>
    </xf>
    <xf numFmtId="0" fontId="17" fillId="32" borderId="17" xfId="34" applyFont="1" applyFill="1" applyBorder="1" applyAlignment="1">
      <alignment vertical="center"/>
      <protection/>
    </xf>
    <xf numFmtId="0" fontId="17" fillId="32" borderId="0" xfId="34" applyFont="1" applyFill="1" applyAlignment="1">
      <alignment vertical="center"/>
      <protection/>
    </xf>
    <xf numFmtId="0" fontId="15" fillId="32" borderId="0" xfId="34" applyFont="1" applyFill="1" applyBorder="1" applyAlignment="1">
      <alignment horizontal="center" vertical="center"/>
      <protection/>
    </xf>
    <xf numFmtId="0" fontId="17" fillId="32" borderId="57" xfId="34" applyFont="1" applyFill="1" applyBorder="1" applyAlignment="1">
      <alignment vertical="center"/>
      <protection/>
    </xf>
    <xf numFmtId="4" fontId="25" fillId="32" borderId="20" xfId="34" applyNumberFormat="1" applyFont="1" applyFill="1" applyBorder="1" applyAlignment="1" quotePrefix="1">
      <alignment horizontal="center" vertical="center"/>
      <protection/>
    </xf>
    <xf numFmtId="4" fontId="25" fillId="32" borderId="0" xfId="34" applyNumberFormat="1" applyFont="1" applyFill="1" applyBorder="1" applyAlignment="1" quotePrefix="1">
      <alignment horizontal="center" vertical="center"/>
      <protection/>
    </xf>
    <xf numFmtId="4" fontId="25" fillId="32" borderId="14" xfId="34" applyNumberFormat="1" applyFont="1" applyFill="1" applyBorder="1" applyAlignment="1" quotePrefix="1">
      <alignment horizontal="center" vertical="center"/>
      <protection/>
    </xf>
    <xf numFmtId="4" fontId="25" fillId="32" borderId="16" xfId="34" applyNumberFormat="1" applyFont="1" applyFill="1" applyBorder="1" applyAlignment="1" quotePrefix="1">
      <alignment horizontal="center" vertical="center"/>
      <protection/>
    </xf>
    <xf numFmtId="0" fontId="17" fillId="36" borderId="0" xfId="34" applyFont="1" applyFill="1" applyAlignment="1">
      <alignment vertical="center"/>
      <protection/>
    </xf>
    <xf numFmtId="4" fontId="25" fillId="32" borderId="36" xfId="34" applyNumberFormat="1" applyFont="1" applyFill="1" applyBorder="1" applyAlignment="1" quotePrefix="1">
      <alignment horizontal="center" vertical="center"/>
      <protection/>
    </xf>
    <xf numFmtId="0" fontId="24" fillId="32" borderId="0" xfId="34" applyNumberFormat="1" applyFont="1" applyFill="1" applyBorder="1" applyAlignment="1">
      <alignment vertical="center"/>
      <protection/>
    </xf>
    <xf numFmtId="0" fontId="5" fillId="32" borderId="0" xfId="34" applyFont="1" applyFill="1" applyBorder="1" applyAlignment="1">
      <alignment vertical="center"/>
      <protection/>
    </xf>
    <xf numFmtId="0" fontId="17" fillId="32" borderId="0" xfId="34" applyFont="1" applyFill="1" applyBorder="1" applyAlignment="1">
      <alignment vertical="center"/>
      <protection/>
    </xf>
    <xf numFmtId="3" fontId="7" fillId="32" borderId="0" xfId="34" applyNumberFormat="1" applyFont="1" applyFill="1" applyBorder="1" applyAlignment="1">
      <alignment horizontal="left" vertical="center"/>
      <protection/>
    </xf>
    <xf numFmtId="3" fontId="5" fillId="32" borderId="0" xfId="34" applyNumberFormat="1" applyFont="1" applyFill="1" applyBorder="1" applyAlignment="1">
      <alignment horizontal="left" vertical="center"/>
      <protection/>
    </xf>
    <xf numFmtId="0" fontId="5" fillId="32" borderId="48" xfId="34" applyFont="1" applyFill="1" applyBorder="1" applyAlignment="1">
      <alignment vertical="center"/>
      <protection/>
    </xf>
    <xf numFmtId="0" fontId="17" fillId="32" borderId="48" xfId="34" applyFont="1" applyFill="1" applyBorder="1" applyAlignment="1">
      <alignment vertical="center"/>
      <protection/>
    </xf>
    <xf numFmtId="0" fontId="35" fillId="32" borderId="17" xfId="34" applyFont="1" applyFill="1" applyBorder="1" applyAlignment="1">
      <alignment vertical="center"/>
      <protection/>
    </xf>
    <xf numFmtId="0" fontId="5" fillId="32" borderId="0" xfId="34" applyNumberFormat="1" applyFont="1" applyFill="1" applyBorder="1" applyAlignment="1" quotePrefix="1">
      <alignment horizontal="center" vertical="center"/>
      <protection/>
    </xf>
    <xf numFmtId="0" fontId="17" fillId="32" borderId="0" xfId="34" applyNumberFormat="1" applyFont="1" applyFill="1" applyBorder="1" applyAlignment="1" quotePrefix="1">
      <alignment horizontal="center" vertical="center"/>
      <protection/>
    </xf>
    <xf numFmtId="0" fontId="16" fillId="32" borderId="0" xfId="34" applyFont="1" applyFill="1" applyAlignment="1">
      <alignment vertical="center"/>
      <protection/>
    </xf>
    <xf numFmtId="3" fontId="16" fillId="32" borderId="0" xfId="34" applyNumberFormat="1" applyFont="1" applyFill="1" applyBorder="1" applyAlignment="1">
      <alignment horizontal="left" vertical="center"/>
      <protection/>
    </xf>
    <xf numFmtId="0" fontId="17" fillId="32" borderId="0" xfId="34" applyFont="1" applyFill="1" applyBorder="1" applyAlignment="1">
      <alignment horizontal="center" vertical="center"/>
      <protection/>
    </xf>
    <xf numFmtId="0" fontId="16" fillId="32" borderId="0" xfId="34" applyFont="1" applyFill="1" applyBorder="1" applyAlignment="1">
      <alignment horizontal="left" vertical="center"/>
      <protection/>
    </xf>
    <xf numFmtId="3" fontId="17" fillId="32" borderId="0" xfId="34" applyNumberFormat="1" applyFont="1" applyFill="1" applyBorder="1" applyAlignment="1">
      <alignment horizontal="left" vertical="center"/>
      <protection/>
    </xf>
    <xf numFmtId="3" fontId="7" fillId="32" borderId="14" xfId="34" applyNumberFormat="1" applyFont="1" applyFill="1" applyBorder="1" applyAlignment="1" quotePrefix="1">
      <alignment horizontal="center" vertical="center"/>
      <protection/>
    </xf>
    <xf numFmtId="0" fontId="17" fillId="32" borderId="48" xfId="34" applyNumberFormat="1" applyFont="1" applyFill="1" applyBorder="1" applyAlignment="1" quotePrefix="1">
      <alignment horizontal="center" vertical="center"/>
      <protection/>
    </xf>
    <xf numFmtId="0" fontId="17" fillId="32" borderId="48" xfId="34" applyFont="1" applyFill="1" applyBorder="1" applyAlignment="1">
      <alignment horizontal="center" vertical="center"/>
      <protection/>
    </xf>
    <xf numFmtId="0" fontId="17" fillId="32" borderId="0" xfId="34" applyFont="1" applyFill="1" applyAlignment="1">
      <alignment horizontal="center" vertical="center"/>
      <protection/>
    </xf>
    <xf numFmtId="0" fontId="23" fillId="32" borderId="0" xfId="34" applyFont="1" applyFill="1" applyBorder="1" applyAlignment="1">
      <alignment vertical="center"/>
      <protection/>
    </xf>
    <xf numFmtId="0" fontId="23" fillId="32" borderId="0" xfId="34" applyFont="1" applyFill="1" applyAlignment="1">
      <alignment vertical="center"/>
      <protection/>
    </xf>
    <xf numFmtId="0" fontId="2" fillId="32" borderId="0" xfId="34" applyFill="1" applyAlignment="1">
      <alignment vertical="center"/>
      <protection/>
    </xf>
    <xf numFmtId="0" fontId="2" fillId="32" borderId="17" xfId="34" applyFill="1" applyBorder="1" applyAlignment="1">
      <alignment vertical="center"/>
      <protection/>
    </xf>
    <xf numFmtId="0" fontId="2" fillId="32" borderId="17" xfId="34" applyFill="1" applyBorder="1" applyAlignment="1" applyProtection="1">
      <alignment vertical="center"/>
      <protection hidden="1"/>
    </xf>
    <xf numFmtId="0" fontId="2" fillId="32" borderId="0" xfId="34" applyFill="1" applyAlignment="1" applyProtection="1">
      <alignment vertical="center"/>
      <protection hidden="1"/>
    </xf>
    <xf numFmtId="0" fontId="0" fillId="37" borderId="17" xfId="55" applyFill="1" applyBorder="1" applyAlignment="1" applyProtection="1">
      <alignment vertical="center"/>
      <protection hidden="1"/>
    </xf>
    <xf numFmtId="4" fontId="36" fillId="0" borderId="17" xfId="55" applyNumberFormat="1" applyFont="1" applyBorder="1" applyAlignment="1">
      <alignment vertical="center"/>
      <protection/>
    </xf>
    <xf numFmtId="0" fontId="2" fillId="32" borderId="0" xfId="34" applyFill="1" applyBorder="1" applyAlignment="1">
      <alignment vertical="center"/>
      <protection/>
    </xf>
    <xf numFmtId="2" fontId="5" fillId="32" borderId="0" xfId="34" applyNumberFormat="1" applyFont="1" applyFill="1" applyBorder="1" applyAlignment="1">
      <alignment vertical="center"/>
      <protection/>
    </xf>
    <xf numFmtId="0" fontId="22" fillId="32" borderId="0" xfId="34" applyFont="1" applyFill="1" applyAlignment="1">
      <alignment vertical="center"/>
      <protection/>
    </xf>
    <xf numFmtId="0" fontId="2" fillId="32" borderId="0" xfId="34" applyFont="1" applyFill="1" applyAlignment="1">
      <alignment vertical="center"/>
      <protection/>
    </xf>
    <xf numFmtId="3" fontId="7" fillId="32" borderId="0" xfId="34" applyNumberFormat="1" applyFont="1" applyFill="1" applyAlignment="1">
      <alignment horizontal="left" vertical="center"/>
      <protection/>
    </xf>
    <xf numFmtId="0" fontId="2" fillId="32" borderId="0" xfId="34" applyFont="1" applyFill="1" applyBorder="1" applyAlignment="1">
      <alignment vertical="center"/>
      <protection/>
    </xf>
    <xf numFmtId="0" fontId="7" fillId="32" borderId="0" xfId="34" applyFont="1" applyFill="1" applyAlignment="1">
      <alignment horizontal="left" vertical="center"/>
      <protection/>
    </xf>
    <xf numFmtId="3" fontId="5" fillId="32" borderId="0" xfId="34" applyNumberFormat="1" applyFont="1" applyFill="1" applyAlignment="1">
      <alignment horizontal="left" vertical="center"/>
      <protection/>
    </xf>
    <xf numFmtId="0" fontId="5" fillId="32" borderId="0" xfId="34" applyFont="1" applyFill="1" applyAlignment="1">
      <alignment horizontal="left" vertical="center"/>
      <protection/>
    </xf>
    <xf numFmtId="3" fontId="5" fillId="32" borderId="0" xfId="34" applyNumberFormat="1" applyFont="1" applyFill="1" applyAlignment="1">
      <alignment vertical="center"/>
      <protection/>
    </xf>
    <xf numFmtId="0" fontId="7" fillId="32" borderId="16" xfId="34" applyNumberFormat="1" applyFont="1" applyFill="1" applyBorder="1" applyAlignment="1" applyProtection="1" quotePrefix="1">
      <alignment horizontal="center" vertical="center"/>
      <protection hidden="1"/>
    </xf>
    <xf numFmtId="4" fontId="5" fillId="32" borderId="20" xfId="34" applyNumberFormat="1" applyFont="1" applyFill="1" applyBorder="1" applyAlignment="1" applyProtection="1" quotePrefix="1">
      <alignment horizontal="center" vertical="center"/>
      <protection hidden="1"/>
    </xf>
    <xf numFmtId="0" fontId="5" fillId="32" borderId="17" xfId="34" applyFont="1" applyFill="1" applyBorder="1" applyAlignment="1" applyProtection="1">
      <alignment vertical="center"/>
      <protection hidden="1"/>
    </xf>
    <xf numFmtId="0" fontId="5" fillId="32" borderId="17" xfId="34" applyFont="1" applyFill="1" applyBorder="1" applyAlignment="1">
      <alignment vertical="center"/>
      <protection/>
    </xf>
    <xf numFmtId="4" fontId="5" fillId="32" borderId="16" xfId="34" applyNumberFormat="1" applyFont="1" applyFill="1" applyBorder="1" applyAlignment="1" applyProtection="1" quotePrefix="1">
      <alignment horizontal="center" vertical="center"/>
      <protection hidden="1"/>
    </xf>
    <xf numFmtId="0" fontId="7" fillId="32" borderId="36" xfId="34" applyNumberFormat="1" applyFont="1" applyFill="1" applyBorder="1" applyAlignment="1" applyProtection="1" quotePrefix="1">
      <alignment horizontal="center" vertical="center"/>
      <protection hidden="1"/>
    </xf>
    <xf numFmtId="4" fontId="5" fillId="32" borderId="36" xfId="34" applyNumberFormat="1" applyFont="1" applyFill="1" applyBorder="1" applyAlignment="1" applyProtection="1" quotePrefix="1">
      <alignment horizontal="center" vertical="center"/>
      <protection hidden="1"/>
    </xf>
    <xf numFmtId="0" fontId="7" fillId="32" borderId="0" xfId="34" applyNumberFormat="1" applyFont="1" applyFill="1" applyBorder="1" applyAlignment="1" applyProtection="1" quotePrefix="1">
      <alignment horizontal="center" vertical="center"/>
      <protection hidden="1"/>
    </xf>
    <xf numFmtId="4" fontId="5" fillId="32" borderId="0" xfId="34" applyNumberFormat="1" applyFont="1" applyFill="1" applyBorder="1" applyAlignment="1" applyProtection="1" quotePrefix="1">
      <alignment horizontal="center" vertical="center"/>
      <protection hidden="1"/>
    </xf>
    <xf numFmtId="0" fontId="5" fillId="32" borderId="0" xfId="34" applyFont="1" applyFill="1" applyAlignment="1" applyProtection="1">
      <alignment vertical="center"/>
      <protection hidden="1"/>
    </xf>
    <xf numFmtId="0" fontId="2" fillId="32" borderId="0" xfId="34" applyFill="1" applyAlignment="1">
      <alignment horizontal="left" vertical="center"/>
      <protection/>
    </xf>
    <xf numFmtId="0" fontId="5" fillId="32" borderId="0" xfId="34" applyFont="1" applyFill="1" applyAlignment="1">
      <alignment horizontal="left" vertical="center" wrapText="1"/>
      <protection/>
    </xf>
    <xf numFmtId="0" fontId="4" fillId="32" borderId="0" xfId="34" applyFont="1" applyFill="1" applyBorder="1" applyAlignment="1">
      <alignment vertical="center"/>
      <protection/>
    </xf>
    <xf numFmtId="0" fontId="2" fillId="0" borderId="0" xfId="34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0" fontId="2" fillId="0" borderId="0" xfId="34" applyBorder="1" applyAlignment="1">
      <alignment vertical="center"/>
      <protection/>
    </xf>
    <xf numFmtId="4" fontId="7" fillId="32" borderId="14" xfId="34" applyNumberFormat="1" applyFont="1" applyFill="1" applyBorder="1" applyAlignment="1">
      <alignment horizontal="center" vertical="center"/>
      <protection/>
    </xf>
    <xf numFmtId="4" fontId="7" fillId="32" borderId="81" xfId="34" applyNumberFormat="1" applyFont="1" applyFill="1" applyBorder="1" applyAlignment="1" applyProtection="1">
      <alignment horizontal="center" vertical="center"/>
      <protection hidden="1"/>
    </xf>
    <xf numFmtId="3" fontId="5" fillId="32" borderId="0" xfId="64" applyNumberFormat="1" applyFont="1" applyFill="1" applyAlignment="1" applyProtection="1">
      <alignment vertical="center"/>
      <protection hidden="1"/>
    </xf>
    <xf numFmtId="4" fontId="7" fillId="32" borderId="54" xfId="34" applyNumberFormat="1" applyFont="1" applyFill="1" applyBorder="1" applyAlignment="1">
      <alignment horizontal="center" vertical="center"/>
      <protection/>
    </xf>
    <xf numFmtId="4" fontId="7" fillId="32" borderId="82" xfId="34" applyNumberFormat="1" applyFont="1" applyFill="1" applyBorder="1" applyAlignment="1" applyProtection="1">
      <alignment horizontal="center" vertical="center"/>
      <protection hidden="1"/>
    </xf>
    <xf numFmtId="0" fontId="5" fillId="32" borderId="30" xfId="34" applyFont="1" applyFill="1" applyBorder="1" applyAlignment="1">
      <alignment horizontal="center" vertical="center"/>
      <protection/>
    </xf>
    <xf numFmtId="0" fontId="5" fillId="32" borderId="18" xfId="34" applyFont="1" applyFill="1" applyBorder="1" applyAlignment="1">
      <alignment horizontal="center" vertical="center"/>
      <protection/>
    </xf>
    <xf numFmtId="4" fontId="7" fillId="32" borderId="55" xfId="34" applyNumberFormat="1" applyFont="1" applyFill="1" applyBorder="1" applyAlignment="1">
      <alignment horizontal="center" vertical="center"/>
      <protection/>
    </xf>
    <xf numFmtId="4" fontId="7" fillId="32" borderId="83" xfId="34" applyNumberFormat="1" applyFont="1" applyFill="1" applyBorder="1" applyAlignment="1" applyProtection="1">
      <alignment horizontal="center" vertical="center"/>
      <protection hidden="1"/>
    </xf>
    <xf numFmtId="0" fontId="5" fillId="32" borderId="28" xfId="34" applyFont="1" applyFill="1" applyBorder="1" applyAlignment="1" quotePrefix="1">
      <alignment horizontal="center" vertical="center"/>
      <protection/>
    </xf>
    <xf numFmtId="4" fontId="7" fillId="4" borderId="84" xfId="34" applyNumberFormat="1" applyFont="1" applyFill="1" applyBorder="1" applyAlignment="1">
      <alignment horizontal="center" vertical="center"/>
      <protection/>
    </xf>
    <xf numFmtId="4" fontId="7" fillId="4" borderId="85" xfId="34" applyNumberFormat="1" applyFont="1" applyFill="1" applyBorder="1" applyAlignment="1">
      <alignment horizontal="center" vertical="center"/>
      <protection/>
    </xf>
    <xf numFmtId="4" fontId="7" fillId="4" borderId="60" xfId="34" applyNumberFormat="1" applyFont="1" applyFill="1" applyBorder="1" applyAlignment="1">
      <alignment horizontal="center" vertical="center"/>
      <protection/>
    </xf>
    <xf numFmtId="0" fontId="5" fillId="32" borderId="76" xfId="34" applyFont="1" applyFill="1" applyBorder="1" applyAlignment="1">
      <alignment horizontal="center" vertical="center"/>
      <protection/>
    </xf>
    <xf numFmtId="0" fontId="5" fillId="32" borderId="77" xfId="34" applyFont="1" applyFill="1" applyBorder="1" applyAlignment="1">
      <alignment horizontal="center" vertical="center"/>
      <protection/>
    </xf>
    <xf numFmtId="0" fontId="5" fillId="32" borderId="78" xfId="34" applyFont="1" applyFill="1" applyBorder="1" applyAlignment="1" quotePrefix="1">
      <alignment horizontal="center" vertical="center"/>
      <protection/>
    </xf>
    <xf numFmtId="0" fontId="5" fillId="32" borderId="86" xfId="34" applyFont="1" applyFill="1" applyBorder="1" applyAlignment="1">
      <alignment horizontal="center" vertical="center"/>
      <protection/>
    </xf>
    <xf numFmtId="4" fontId="5" fillId="32" borderId="87" xfId="34" applyNumberFormat="1" applyFont="1" applyFill="1" applyBorder="1" applyAlignment="1">
      <alignment horizontal="center" vertical="center"/>
      <protection/>
    </xf>
    <xf numFmtId="4" fontId="7" fillId="4" borderId="88" xfId="34" applyNumberFormat="1" applyFont="1" applyFill="1" applyBorder="1" applyAlignment="1">
      <alignment horizontal="center" vertical="center"/>
      <protection/>
    </xf>
    <xf numFmtId="4" fontId="7" fillId="4" borderId="89" xfId="34" applyNumberFormat="1" applyFont="1" applyFill="1" applyBorder="1" applyAlignment="1">
      <alignment horizontal="center" vertical="center"/>
      <protection/>
    </xf>
    <xf numFmtId="4" fontId="7" fillId="4" borderId="26" xfId="34" applyNumberFormat="1" applyFont="1" applyFill="1" applyBorder="1" applyAlignment="1">
      <alignment horizontal="center" vertical="center"/>
      <protection/>
    </xf>
    <xf numFmtId="0" fontId="5" fillId="38" borderId="13" xfId="34" applyFont="1" applyFill="1" applyBorder="1" applyAlignment="1">
      <alignment horizontal="center" vertical="center"/>
      <protection/>
    </xf>
    <xf numFmtId="0" fontId="5" fillId="38" borderId="37" xfId="34" applyFont="1" applyFill="1" applyBorder="1" applyAlignment="1">
      <alignment horizontal="center" vertical="center"/>
      <protection/>
    </xf>
    <xf numFmtId="0" fontId="5" fillId="38" borderId="38" xfId="34" applyFont="1" applyFill="1" applyBorder="1" applyAlignment="1" quotePrefix="1">
      <alignment horizontal="center" vertical="center"/>
      <protection/>
    </xf>
    <xf numFmtId="0" fontId="5" fillId="38" borderId="14" xfId="34" applyFont="1" applyFill="1" applyBorder="1" applyAlignment="1">
      <alignment horizontal="center" vertical="center"/>
      <protection/>
    </xf>
    <xf numFmtId="4" fontId="5" fillId="38" borderId="14" xfId="34" applyNumberFormat="1" applyFont="1" applyFill="1" applyBorder="1" applyAlignment="1">
      <alignment horizontal="center" vertical="center"/>
      <protection/>
    </xf>
    <xf numFmtId="4" fontId="7" fillId="38" borderId="14" xfId="34" applyNumberFormat="1" applyFont="1" applyFill="1" applyBorder="1" applyAlignment="1">
      <alignment horizontal="center" vertical="center"/>
      <protection/>
    </xf>
    <xf numFmtId="4" fontId="7" fillId="38" borderId="20" xfId="34" applyNumberFormat="1" applyFont="1" applyFill="1" applyBorder="1" applyAlignment="1">
      <alignment horizontal="center" vertical="center"/>
      <protection/>
    </xf>
    <xf numFmtId="0" fontId="5" fillId="38" borderId="33" xfId="34" applyFont="1" applyFill="1" applyBorder="1" applyAlignment="1">
      <alignment horizontal="center" vertical="center"/>
      <protection/>
    </xf>
    <xf numFmtId="0" fontId="5" fillId="38" borderId="34" xfId="34" applyFont="1" applyFill="1" applyBorder="1" applyAlignment="1">
      <alignment horizontal="center" vertical="center"/>
      <protection/>
    </xf>
    <xf numFmtId="0" fontId="5" fillId="38" borderId="35" xfId="34" applyFont="1" applyFill="1" applyBorder="1" applyAlignment="1">
      <alignment horizontal="center" vertical="center"/>
      <protection/>
    </xf>
    <xf numFmtId="0" fontId="5" fillId="38" borderId="18" xfId="34" applyFont="1" applyFill="1" applyBorder="1" applyAlignment="1">
      <alignment horizontal="center" vertical="center"/>
      <protection/>
    </xf>
    <xf numFmtId="4" fontId="5" fillId="38" borderId="36" xfId="34" applyNumberFormat="1" applyFont="1" applyFill="1" applyBorder="1" applyAlignment="1">
      <alignment horizontal="center" vertical="center"/>
      <protection/>
    </xf>
    <xf numFmtId="4" fontId="7" fillId="38" borderId="55" xfId="34" applyNumberFormat="1" applyFont="1" applyFill="1" applyBorder="1" applyAlignment="1">
      <alignment horizontal="center" vertical="center"/>
      <protection/>
    </xf>
    <xf numFmtId="4" fontId="7" fillId="38" borderId="24" xfId="34" applyNumberFormat="1" applyFont="1" applyFill="1" applyBorder="1" applyAlignment="1">
      <alignment horizontal="center" vertical="center"/>
      <protection/>
    </xf>
    <xf numFmtId="4" fontId="7" fillId="38" borderId="18" xfId="34" applyNumberFormat="1" applyFont="1" applyFill="1" applyBorder="1" applyAlignment="1">
      <alignment horizontal="center" vertical="center"/>
      <protection/>
    </xf>
    <xf numFmtId="4" fontId="5" fillId="32" borderId="43" xfId="34" applyNumberFormat="1" applyFont="1" applyFill="1" applyBorder="1" applyAlignment="1">
      <alignment horizontal="center" vertical="center"/>
      <protection/>
    </xf>
    <xf numFmtId="4" fontId="7" fillId="32" borderId="43" xfId="34" applyNumberFormat="1" applyFont="1" applyFill="1" applyBorder="1" applyAlignment="1">
      <alignment horizontal="center" vertical="center"/>
      <protection/>
    </xf>
    <xf numFmtId="4" fontId="7" fillId="32" borderId="0" xfId="34" applyNumberFormat="1" applyFont="1" applyFill="1" applyBorder="1" applyAlignment="1">
      <alignment horizontal="center" vertical="center"/>
      <protection/>
    </xf>
    <xf numFmtId="4" fontId="7" fillId="32" borderId="0" xfId="34" applyNumberFormat="1" applyFont="1" applyFill="1" applyAlignment="1">
      <alignment horizontal="left" vertical="center"/>
      <protection/>
    </xf>
    <xf numFmtId="4" fontId="5" fillId="32" borderId="0" xfId="34" applyNumberFormat="1" applyFont="1" applyFill="1" applyAlignment="1">
      <alignment horizontal="left" vertical="center"/>
      <protection/>
    </xf>
    <xf numFmtId="2" fontId="5" fillId="32" borderId="0" xfId="34" applyNumberFormat="1" applyFont="1" applyFill="1" applyAlignment="1">
      <alignment vertical="center"/>
      <protection/>
    </xf>
    <xf numFmtId="0" fontId="0" fillId="32" borderId="0" xfId="34" applyFont="1" applyFill="1" applyBorder="1" applyAlignment="1">
      <alignment horizontal="center" vertical="center"/>
      <protection/>
    </xf>
    <xf numFmtId="0" fontId="7" fillId="32" borderId="0" xfId="34" applyFont="1" applyFill="1" applyAlignment="1">
      <alignment vertical="center"/>
      <protection/>
    </xf>
    <xf numFmtId="0" fontId="7" fillId="32" borderId="54" xfId="34" applyFont="1" applyFill="1" applyBorder="1" applyAlignment="1">
      <alignment horizontal="center" vertical="center"/>
      <protection/>
    </xf>
    <xf numFmtId="4" fontId="7" fillId="32" borderId="19" xfId="34" applyNumberFormat="1" applyFont="1" applyFill="1" applyBorder="1" applyAlignment="1" applyProtection="1">
      <alignment horizontal="center" vertical="center"/>
      <protection hidden="1"/>
    </xf>
    <xf numFmtId="3" fontId="5" fillId="32" borderId="52" xfId="34" applyNumberFormat="1" applyFont="1" applyFill="1" applyBorder="1" applyAlignment="1" applyProtection="1">
      <alignment horizontal="center" vertical="center"/>
      <protection hidden="1"/>
    </xf>
    <xf numFmtId="2" fontId="5" fillId="32" borderId="0" xfId="34" applyNumberFormat="1" applyFont="1" applyFill="1" applyAlignment="1" applyProtection="1">
      <alignment vertical="center"/>
      <protection hidden="1"/>
    </xf>
    <xf numFmtId="3" fontId="5" fillId="32" borderId="59" xfId="34" applyNumberFormat="1" applyFont="1" applyFill="1" applyBorder="1" applyAlignment="1" applyProtection="1">
      <alignment horizontal="center" vertical="center"/>
      <protection hidden="1"/>
    </xf>
    <xf numFmtId="3" fontId="5" fillId="32" borderId="20" xfId="34" applyNumberFormat="1" applyFont="1" applyFill="1" applyBorder="1" applyAlignment="1" applyProtection="1">
      <alignment horizontal="center" vertical="center"/>
      <protection hidden="1"/>
    </xf>
    <xf numFmtId="4" fontId="7" fillId="32" borderId="15" xfId="34" applyNumberFormat="1" applyFont="1" applyFill="1" applyBorder="1" applyAlignment="1" applyProtection="1">
      <alignment horizontal="center" vertical="center"/>
      <protection hidden="1"/>
    </xf>
    <xf numFmtId="3" fontId="5" fillId="32" borderId="16" xfId="34" applyNumberFormat="1" applyFont="1" applyFill="1" applyBorder="1" applyAlignment="1" applyProtection="1">
      <alignment horizontal="center" vertical="center"/>
      <protection hidden="1"/>
    </xf>
    <xf numFmtId="4" fontId="7" fillId="32" borderId="33" xfId="34" applyNumberFormat="1" applyFont="1" applyFill="1" applyBorder="1" applyAlignment="1" applyProtection="1">
      <alignment horizontal="center" vertical="center"/>
      <protection hidden="1"/>
    </xf>
    <xf numFmtId="3" fontId="5" fillId="32" borderId="90" xfId="34" applyNumberFormat="1" applyFont="1" applyFill="1" applyBorder="1" applyAlignment="1" applyProtection="1">
      <alignment horizontal="center" vertical="center"/>
      <protection hidden="1"/>
    </xf>
    <xf numFmtId="3" fontId="5" fillId="32" borderId="36" xfId="34" applyNumberFormat="1" applyFont="1" applyFill="1" applyBorder="1" applyAlignment="1" applyProtection="1">
      <alignment horizontal="center" vertical="center"/>
      <protection hidden="1"/>
    </xf>
    <xf numFmtId="4" fontId="5" fillId="32" borderId="0" xfId="34" applyNumberFormat="1" applyFont="1" applyFill="1" applyAlignment="1">
      <alignment vertical="center"/>
      <protection/>
    </xf>
    <xf numFmtId="4" fontId="7" fillId="32" borderId="0" xfId="34" applyNumberFormat="1" applyFont="1" applyFill="1" applyAlignment="1">
      <alignment vertical="center"/>
      <protection/>
    </xf>
    <xf numFmtId="0" fontId="2" fillId="32" borderId="0" xfId="33" applyFill="1" applyAlignment="1">
      <alignment vertical="center"/>
      <protection/>
    </xf>
    <xf numFmtId="0" fontId="0" fillId="32" borderId="0" xfId="34" applyFont="1" applyFill="1" applyAlignment="1">
      <alignment vertical="center"/>
      <protection/>
    </xf>
    <xf numFmtId="0" fontId="22" fillId="32" borderId="0" xfId="34" applyFont="1" applyFill="1" applyBorder="1" applyAlignment="1">
      <alignment horizontal="center" vertical="center"/>
      <protection/>
    </xf>
    <xf numFmtId="0" fontId="22" fillId="32" borderId="0" xfId="34" applyFont="1" applyFill="1" applyAlignment="1">
      <alignment horizontal="center" vertical="center"/>
      <protection/>
    </xf>
    <xf numFmtId="0" fontId="22" fillId="32" borderId="0" xfId="34" applyFont="1" applyFill="1" applyBorder="1" applyAlignment="1">
      <alignment horizontal="center" vertical="center" wrapText="1"/>
      <protection/>
    </xf>
    <xf numFmtId="0" fontId="6" fillId="0" borderId="58" xfId="34" applyFont="1" applyBorder="1" applyAlignment="1">
      <alignment horizontal="center" vertical="center" wrapText="1"/>
      <protection/>
    </xf>
    <xf numFmtId="0" fontId="5" fillId="0" borderId="24" xfId="34" applyFont="1" applyBorder="1" applyAlignment="1">
      <alignment horizontal="center" vertical="center" wrapText="1"/>
      <protection/>
    </xf>
    <xf numFmtId="0" fontId="5" fillId="32" borderId="58" xfId="34" applyFont="1" applyFill="1" applyBorder="1" applyAlignment="1">
      <alignment horizontal="left" vertical="center" wrapText="1"/>
      <protection/>
    </xf>
    <xf numFmtId="0" fontId="5" fillId="32" borderId="41" xfId="34" applyFont="1" applyFill="1" applyBorder="1" applyAlignment="1">
      <alignment horizontal="left" vertical="center" wrapText="1"/>
      <protection/>
    </xf>
    <xf numFmtId="0" fontId="5" fillId="32" borderId="24" xfId="34" applyFont="1" applyFill="1" applyBorder="1" applyAlignment="1">
      <alignment horizontal="left" vertical="center" wrapText="1"/>
      <protection/>
    </xf>
    <xf numFmtId="0" fontId="19" fillId="32" borderId="41" xfId="34" applyFont="1" applyFill="1" applyBorder="1" applyAlignment="1">
      <alignment horizontal="left" vertical="center" wrapText="1"/>
      <protection/>
    </xf>
    <xf numFmtId="0" fontId="19" fillId="32" borderId="24" xfId="34" applyFont="1" applyFill="1" applyBorder="1" applyAlignment="1">
      <alignment horizontal="left" vertical="center" wrapText="1"/>
      <protection/>
    </xf>
    <xf numFmtId="0" fontId="22" fillId="0" borderId="0" xfId="34" applyFont="1" applyBorder="1" applyAlignment="1">
      <alignment horizontal="right" vertical="top"/>
      <protection/>
    </xf>
    <xf numFmtId="0" fontId="6" fillId="0" borderId="58" xfId="34" applyFont="1" applyBorder="1" applyAlignment="1">
      <alignment horizontal="right" vertical="center" wrapText="1"/>
      <protection/>
    </xf>
    <xf numFmtId="0" fontId="5" fillId="0" borderId="24" xfId="34" applyFont="1" applyBorder="1" applyAlignment="1">
      <alignment horizontal="right" vertical="center" wrapText="1"/>
      <protection/>
    </xf>
    <xf numFmtId="0" fontId="5" fillId="32" borderId="58" xfId="34" applyFont="1" applyFill="1" applyBorder="1" applyAlignment="1">
      <alignment horizontal="right" vertical="top" wrapText="1"/>
      <protection/>
    </xf>
    <xf numFmtId="0" fontId="5" fillId="32" borderId="41" xfId="34" applyFont="1" applyFill="1" applyBorder="1" applyAlignment="1">
      <alignment horizontal="right" vertical="top" wrapText="1"/>
      <protection/>
    </xf>
    <xf numFmtId="0" fontId="5" fillId="32" borderId="24" xfId="34" applyFont="1" applyFill="1" applyBorder="1" applyAlignment="1">
      <alignment horizontal="right" vertical="top" wrapText="1"/>
      <protection/>
    </xf>
    <xf numFmtId="0" fontId="5" fillId="32" borderId="58" xfId="34" applyFont="1" applyFill="1" applyBorder="1" applyAlignment="1">
      <alignment horizontal="right" vertical="center" wrapText="1"/>
      <protection/>
    </xf>
    <xf numFmtId="0" fontId="5" fillId="32" borderId="41" xfId="34" applyFont="1" applyFill="1" applyBorder="1" applyAlignment="1">
      <alignment horizontal="right" vertical="center" wrapText="1"/>
      <protection/>
    </xf>
    <xf numFmtId="0" fontId="5" fillId="32" borderId="24" xfId="34" applyFont="1" applyFill="1" applyBorder="1" applyAlignment="1">
      <alignment horizontal="right" vertical="center" wrapText="1"/>
      <protection/>
    </xf>
    <xf numFmtId="0" fontId="2" fillId="32" borderId="24" xfId="34" applyFont="1" applyFill="1" applyBorder="1" applyAlignment="1">
      <alignment horizontal="right" vertical="top" wrapText="1"/>
      <protection/>
    </xf>
    <xf numFmtId="0" fontId="5" fillId="32" borderId="0" xfId="34" applyFont="1" applyFill="1" applyBorder="1" applyAlignment="1">
      <alignment horizontal="right" vertical="center" wrapText="1"/>
      <protection/>
    </xf>
    <xf numFmtId="0" fontId="22" fillId="32" borderId="0" xfId="34" applyFont="1" applyFill="1" applyBorder="1" applyAlignment="1">
      <alignment horizontal="left" vertical="top" wrapText="1"/>
      <protection/>
    </xf>
    <xf numFmtId="0" fontId="4" fillId="32" borderId="17" xfId="34" applyFont="1" applyFill="1" applyBorder="1" applyAlignment="1">
      <alignment horizontal="center" vertical="center" wrapText="1"/>
      <protection/>
    </xf>
    <xf numFmtId="10" fontId="5" fillId="0" borderId="0" xfId="34" applyNumberFormat="1" applyFont="1">
      <alignment/>
      <protection/>
    </xf>
    <xf numFmtId="0" fontId="22" fillId="32" borderId="0" xfId="34" applyFont="1" applyFill="1">
      <alignment/>
      <protection/>
    </xf>
    <xf numFmtId="0" fontId="4" fillId="32" borderId="20" xfId="34" applyFont="1" applyFill="1" applyBorder="1" applyAlignment="1">
      <alignment horizontal="center"/>
      <protection/>
    </xf>
    <xf numFmtId="0" fontId="4" fillId="32" borderId="16" xfId="34" applyFont="1" applyFill="1" applyBorder="1" applyAlignment="1">
      <alignment horizontal="center"/>
      <protection/>
    </xf>
    <xf numFmtId="0" fontId="4" fillId="32" borderId="36" xfId="34" applyFont="1" applyFill="1" applyBorder="1" applyAlignment="1">
      <alignment horizontal="center"/>
      <protection/>
    </xf>
    <xf numFmtId="0" fontId="22" fillId="32" borderId="0" xfId="34" applyFont="1" applyFill="1" applyAlignment="1">
      <alignment horizontal="center"/>
      <protection/>
    </xf>
    <xf numFmtId="4" fontId="22" fillId="32" borderId="0" xfId="34" applyNumberFormat="1" applyFont="1" applyFill="1" applyAlignment="1">
      <alignment horizontal="center"/>
      <protection/>
    </xf>
    <xf numFmtId="4" fontId="22" fillId="32" borderId="0" xfId="34" applyNumberFormat="1" applyFont="1" applyFill="1" applyAlignment="1">
      <alignment horizontal="center" wrapText="1"/>
      <protection/>
    </xf>
    <xf numFmtId="2" fontId="22" fillId="32" borderId="0" xfId="34" applyNumberFormat="1" applyFont="1" applyFill="1" applyBorder="1">
      <alignment/>
      <protection/>
    </xf>
    <xf numFmtId="4" fontId="22" fillId="32" borderId="0" xfId="34" applyNumberFormat="1" applyFont="1" applyFill="1" applyAlignment="1">
      <alignment vertical="top"/>
      <protection/>
    </xf>
    <xf numFmtId="0" fontId="22" fillId="32" borderId="0" xfId="34" applyFont="1" applyFill="1" applyAlignment="1">
      <alignment vertical="top" wrapText="1"/>
      <protection/>
    </xf>
    <xf numFmtId="4" fontId="22" fillId="32" borderId="0" xfId="34" applyNumberFormat="1" applyFont="1" applyFill="1" applyAlignment="1">
      <alignment horizontal="left" vertical="top"/>
      <protection/>
    </xf>
    <xf numFmtId="4" fontId="22" fillId="32" borderId="0" xfId="34" applyNumberFormat="1" applyFont="1" applyFill="1" applyAlignment="1">
      <alignment horizontal="left" vertical="top" wrapText="1"/>
      <protection/>
    </xf>
    <xf numFmtId="0" fontId="23" fillId="32" borderId="0" xfId="34" applyFont="1" applyFill="1" applyAlignment="1">
      <alignment vertical="top"/>
      <protection/>
    </xf>
    <xf numFmtId="0" fontId="23" fillId="32" borderId="0" xfId="34" applyFont="1" applyFill="1" applyAlignment="1">
      <alignment vertical="top" wrapText="1"/>
      <protection/>
    </xf>
    <xf numFmtId="0" fontId="22" fillId="32" borderId="0" xfId="34" applyFont="1" applyFill="1" applyAlignment="1">
      <alignment horizontal="center" wrapText="1"/>
      <protection/>
    </xf>
    <xf numFmtId="4" fontId="22" fillId="32" borderId="0" xfId="34" applyNumberFormat="1" applyFont="1" applyFill="1">
      <alignment/>
      <protection/>
    </xf>
    <xf numFmtId="0" fontId="22" fillId="32" borderId="0" xfId="34" applyFont="1" applyFill="1" applyAlignment="1">
      <alignment wrapText="1"/>
      <protection/>
    </xf>
    <xf numFmtId="4" fontId="22" fillId="32" borderId="0" xfId="34" applyNumberFormat="1" applyFont="1" applyFill="1" applyAlignment="1">
      <alignment wrapText="1"/>
      <protection/>
    </xf>
    <xf numFmtId="174" fontId="22" fillId="32" borderId="0" xfId="34" applyNumberFormat="1" applyFont="1" applyFill="1">
      <alignment/>
      <protection/>
    </xf>
    <xf numFmtId="4" fontId="32" fillId="32" borderId="0" xfId="63" applyNumberFormat="1" applyFont="1" applyFill="1" applyAlignment="1" applyProtection="1">
      <alignment/>
      <protection hidden="1"/>
    </xf>
    <xf numFmtId="0" fontId="26" fillId="32" borderId="0" xfId="34" applyFont="1" applyFill="1" applyBorder="1" applyAlignment="1">
      <alignment horizontal="center" vertical="top"/>
      <protection/>
    </xf>
    <xf numFmtId="0" fontId="26" fillId="0" borderId="0" xfId="34" applyFont="1" applyBorder="1" applyAlignment="1">
      <alignment horizontal="center" vertical="top"/>
      <protection/>
    </xf>
    <xf numFmtId="0" fontId="4" fillId="32" borderId="0" xfId="34" applyFont="1" applyFill="1" applyBorder="1" applyAlignment="1">
      <alignment horizontal="center" vertical="center"/>
      <protection/>
    </xf>
    <xf numFmtId="4" fontId="5" fillId="32" borderId="80" xfId="34" applyNumberFormat="1" applyFont="1" applyFill="1" applyBorder="1" applyAlignment="1" applyProtection="1" quotePrefix="1">
      <alignment horizontal="center" vertical="center"/>
      <protection hidden="1"/>
    </xf>
    <xf numFmtId="4" fontId="25" fillId="32" borderId="20" xfId="34" applyNumberFormat="1" applyFont="1" applyFill="1" applyBorder="1" applyAlignment="1" quotePrefix="1">
      <alignment horizontal="center"/>
      <protection/>
    </xf>
    <xf numFmtId="4" fontId="25" fillId="32" borderId="14" xfId="34" applyNumberFormat="1" applyFont="1" applyFill="1" applyBorder="1" applyAlignment="1" quotePrefix="1">
      <alignment horizontal="center"/>
      <protection/>
    </xf>
    <xf numFmtId="4" fontId="25" fillId="32" borderId="16" xfId="34" applyNumberFormat="1" applyFont="1" applyFill="1" applyBorder="1" applyAlignment="1" quotePrefix="1">
      <alignment horizontal="center"/>
      <protection/>
    </xf>
    <xf numFmtId="4" fontId="4" fillId="32" borderId="0" xfId="34" applyNumberFormat="1" applyFont="1" applyFill="1" applyBorder="1" applyAlignment="1" applyProtection="1">
      <alignment horizontal="center" vertical="center"/>
      <protection hidden="1"/>
    </xf>
    <xf numFmtId="0" fontId="5" fillId="32" borderId="0" xfId="34" applyFont="1" applyFill="1" applyBorder="1" applyAlignment="1" applyProtection="1">
      <alignment vertical="center"/>
      <protection hidden="1"/>
    </xf>
    <xf numFmtId="0" fontId="5" fillId="36" borderId="16" xfId="34" applyFont="1" applyFill="1" applyBorder="1" applyAlignment="1">
      <alignment horizontal="center"/>
      <protection/>
    </xf>
    <xf numFmtId="172" fontId="5" fillId="36" borderId="16" xfId="34" applyNumberFormat="1" applyFont="1" applyFill="1" applyBorder="1" applyAlignment="1">
      <alignment horizontal="center" vertical="center" wrapText="1"/>
      <protection/>
    </xf>
    <xf numFmtId="0" fontId="5" fillId="36" borderId="14" xfId="34" applyFont="1" applyFill="1" applyBorder="1" applyAlignment="1">
      <alignment horizontal="center"/>
      <protection/>
    </xf>
    <xf numFmtId="172" fontId="5" fillId="36" borderId="14" xfId="34" applyNumberFormat="1" applyFont="1" applyFill="1" applyBorder="1" applyAlignment="1">
      <alignment horizontal="center" vertical="center" wrapText="1"/>
      <protection/>
    </xf>
    <xf numFmtId="0" fontId="2" fillId="36" borderId="17" xfId="34" applyFill="1" applyBorder="1" applyAlignment="1" applyProtection="1">
      <alignment vertical="center"/>
      <protection hidden="1"/>
    </xf>
    <xf numFmtId="0" fontId="28" fillId="0" borderId="0" xfId="34" applyFont="1" applyAlignment="1">
      <alignment vertical="top"/>
      <protection/>
    </xf>
    <xf numFmtId="0" fontId="28" fillId="32" borderId="0" xfId="34" applyFont="1" applyFill="1" applyAlignment="1">
      <alignment vertical="top"/>
      <protection/>
    </xf>
    <xf numFmtId="0" fontId="28" fillId="0" borderId="0" xfId="34" applyFont="1" applyAlignment="1" applyProtection="1">
      <alignment vertical="top"/>
      <protection hidden="1"/>
    </xf>
    <xf numFmtId="0" fontId="28" fillId="0" borderId="0" xfId="34" applyFont="1" applyBorder="1" applyAlignment="1" applyProtection="1">
      <alignment vertical="top"/>
      <protection hidden="1"/>
    </xf>
    <xf numFmtId="9" fontId="37" fillId="35" borderId="63" xfId="34" applyNumberFormat="1" applyFont="1" applyFill="1" applyBorder="1" applyAlignment="1" applyProtection="1">
      <alignment horizontal="center" vertical="center"/>
      <protection locked="0"/>
    </xf>
    <xf numFmtId="0" fontId="30" fillId="32" borderId="0" xfId="34" applyFont="1" applyFill="1" applyBorder="1" applyAlignment="1">
      <alignment horizontal="center" vertical="top"/>
      <protection/>
    </xf>
    <xf numFmtId="2" fontId="28" fillId="32" borderId="0" xfId="34" applyNumberFormat="1" applyFont="1" applyFill="1" applyBorder="1" applyAlignment="1">
      <alignment vertical="top"/>
      <protection/>
    </xf>
    <xf numFmtId="0" fontId="28" fillId="32" borderId="0" xfId="34" applyFont="1" applyFill="1" applyBorder="1" applyAlignment="1">
      <alignment vertical="top"/>
      <protection/>
    </xf>
    <xf numFmtId="0" fontId="26" fillId="32" borderId="0" xfId="34" applyFont="1" applyFill="1" applyBorder="1" applyAlignment="1">
      <alignment vertical="top"/>
      <protection/>
    </xf>
    <xf numFmtId="0" fontId="26" fillId="32" borderId="0" xfId="34" applyFont="1" applyFill="1" applyBorder="1" applyAlignment="1">
      <alignment vertical="top" wrapText="1"/>
      <protection/>
    </xf>
    <xf numFmtId="0" fontId="30" fillId="32" borderId="0" xfId="34" applyFont="1" applyFill="1" applyBorder="1" applyAlignment="1">
      <alignment vertical="top"/>
      <protection/>
    </xf>
    <xf numFmtId="0" fontId="30" fillId="32" borderId="0" xfId="34" applyFont="1" applyFill="1" applyBorder="1" applyAlignment="1">
      <alignment vertical="top" wrapText="1"/>
      <protection/>
    </xf>
    <xf numFmtId="9" fontId="37" fillId="32" borderId="0" xfId="34" applyNumberFormat="1" applyFont="1" applyFill="1" applyBorder="1" applyAlignment="1" applyProtection="1">
      <alignment horizontal="center" vertical="center"/>
      <protection locked="0"/>
    </xf>
    <xf numFmtId="0" fontId="28" fillId="32" borderId="0" xfId="34" applyFont="1" applyFill="1" applyBorder="1" applyAlignment="1">
      <alignment horizontal="center" vertical="top" wrapText="1"/>
      <protection/>
    </xf>
    <xf numFmtId="0" fontId="28" fillId="32" borderId="0" xfId="34" applyFont="1" applyFill="1" applyAlignment="1">
      <alignment horizontal="center" vertical="top" wrapText="1"/>
      <protection/>
    </xf>
    <xf numFmtId="2" fontId="28" fillId="32" borderId="0" xfId="34" applyNumberFormat="1" applyFont="1" applyFill="1" applyAlignment="1">
      <alignment vertical="top"/>
      <protection/>
    </xf>
    <xf numFmtId="0" fontId="30" fillId="0" borderId="0" xfId="34" applyFont="1" applyBorder="1" applyAlignment="1">
      <alignment horizontal="center" vertical="top"/>
      <protection/>
    </xf>
    <xf numFmtId="2" fontId="28" fillId="0" borderId="0" xfId="34" applyNumberFormat="1" applyFont="1" applyAlignment="1">
      <alignment vertical="top"/>
      <protection/>
    </xf>
    <xf numFmtId="0" fontId="29" fillId="32" borderId="0" xfId="34" applyFont="1" applyFill="1">
      <alignment/>
      <protection/>
    </xf>
    <xf numFmtId="0" fontId="26" fillId="32" borderId="0" xfId="34" applyFont="1" applyFill="1" applyBorder="1" applyAlignment="1">
      <alignment horizontal="center"/>
      <protection/>
    </xf>
    <xf numFmtId="2" fontId="28" fillId="32" borderId="0" xfId="34" applyNumberFormat="1" applyFont="1" applyFill="1" applyAlignment="1">
      <alignment vertical="center"/>
      <protection/>
    </xf>
    <xf numFmtId="0" fontId="28" fillId="32" borderId="0" xfId="34" applyFont="1" applyFill="1" applyAlignment="1">
      <alignment vertical="center"/>
      <protection/>
    </xf>
    <xf numFmtId="0" fontId="26" fillId="32" borderId="0" xfId="34" applyFont="1" applyFill="1" applyBorder="1" applyAlignment="1">
      <alignment horizontal="center" vertical="center"/>
      <protection/>
    </xf>
    <xf numFmtId="0" fontId="30" fillId="32" borderId="0" xfId="34" applyFont="1" applyFill="1" applyBorder="1" applyAlignment="1">
      <alignment horizontal="center" vertical="center"/>
      <protection/>
    </xf>
    <xf numFmtId="9" fontId="31" fillId="35" borderId="48" xfId="34" applyNumberFormat="1" applyFont="1" applyFill="1" applyBorder="1" applyAlignment="1" applyProtection="1">
      <alignment horizontal="center" vertical="center"/>
      <protection locked="0"/>
    </xf>
    <xf numFmtId="9" fontId="31" fillId="35" borderId="91" xfId="34" applyNumberFormat="1" applyFont="1" applyFill="1" applyBorder="1" applyAlignment="1">
      <alignment horizontal="center" vertical="center"/>
      <protection/>
    </xf>
    <xf numFmtId="0" fontId="26" fillId="32" borderId="0" xfId="34" applyFont="1" applyFill="1" applyBorder="1" applyAlignment="1">
      <alignment horizontal="center" vertical="center" wrapText="1"/>
      <protection/>
    </xf>
    <xf numFmtId="0" fontId="28" fillId="0" borderId="0" xfId="34" applyFont="1" applyBorder="1" applyAlignment="1">
      <alignment horizontal="center" vertical="top"/>
      <protection/>
    </xf>
    <xf numFmtId="0" fontId="7" fillId="0" borderId="0" xfId="34" applyFont="1" applyBorder="1" applyAlignment="1">
      <alignment horizontal="center" vertical="top"/>
      <protection/>
    </xf>
    <xf numFmtId="0" fontId="31" fillId="35" borderId="0" xfId="34" applyFont="1" applyFill="1" applyBorder="1" applyAlignment="1">
      <alignment horizontal="center" vertical="center"/>
      <protection/>
    </xf>
    <xf numFmtId="0" fontId="2" fillId="0" borderId="24" xfId="34" applyBorder="1" applyAlignment="1">
      <alignment horizontal="left" vertical="center" wrapText="1"/>
      <protection/>
    </xf>
    <xf numFmtId="4" fontId="7" fillId="0" borderId="48" xfId="34" applyNumberFormat="1" applyFont="1" applyBorder="1" applyAlignment="1">
      <alignment horizontal="center" vertical="center" wrapText="1"/>
      <protection/>
    </xf>
    <xf numFmtId="0" fontId="5" fillId="32" borderId="92" xfId="34" applyFont="1" applyFill="1" applyBorder="1" applyAlignment="1">
      <alignment horizontal="center"/>
      <protection/>
    </xf>
    <xf numFmtId="4" fontId="7" fillId="36" borderId="20" xfId="34" applyNumberFormat="1" applyFont="1" applyFill="1" applyBorder="1" applyAlignment="1" applyProtection="1">
      <alignment horizontal="center"/>
      <protection hidden="1"/>
    </xf>
    <xf numFmtId="0" fontId="5" fillId="32" borderId="35" xfId="34" applyFont="1" applyFill="1" applyBorder="1" applyAlignment="1" quotePrefix="1">
      <alignment horizontal="center"/>
      <protection/>
    </xf>
    <xf numFmtId="0" fontId="5" fillId="32" borderId="18" xfId="34" applyFont="1" applyFill="1" applyBorder="1" applyAlignment="1">
      <alignment horizontal="center"/>
      <protection/>
    </xf>
    <xf numFmtId="4" fontId="7" fillId="32" borderId="55" xfId="34" applyNumberFormat="1" applyFont="1" applyFill="1" applyBorder="1" applyAlignment="1" applyProtection="1">
      <alignment horizontal="center"/>
      <protection locked="0"/>
    </xf>
    <xf numFmtId="0" fontId="5" fillId="32" borderId="0" xfId="34" applyFont="1" applyFill="1" applyBorder="1" applyAlignment="1">
      <alignment horizontal="center"/>
      <protection/>
    </xf>
    <xf numFmtId="0" fontId="5" fillId="32" borderId="0" xfId="34" applyFont="1" applyFill="1" applyBorder="1" applyAlignment="1" quotePrefix="1">
      <alignment horizontal="center"/>
      <protection/>
    </xf>
    <xf numFmtId="4" fontId="5" fillId="32" borderId="0" xfId="34" applyNumberFormat="1" applyFont="1" applyFill="1" applyBorder="1" applyAlignment="1">
      <alignment horizontal="center"/>
      <protection/>
    </xf>
    <xf numFmtId="4" fontId="7" fillId="32" borderId="0" xfId="34" applyNumberFormat="1" applyFont="1" applyFill="1" applyBorder="1" applyAlignment="1" applyProtection="1">
      <alignment horizontal="center"/>
      <protection locked="0"/>
    </xf>
    <xf numFmtId="4" fontId="7" fillId="32" borderId="0" xfId="34" applyNumberFormat="1" applyFont="1" applyFill="1" applyBorder="1" applyAlignment="1" applyProtection="1">
      <alignment horizontal="center"/>
      <protection hidden="1"/>
    </xf>
    <xf numFmtId="2" fontId="6" fillId="0" borderId="0" xfId="34" applyNumberFormat="1" applyFont="1" applyBorder="1" applyAlignment="1" applyProtection="1">
      <alignment wrapText="1"/>
      <protection hidden="1"/>
    </xf>
    <xf numFmtId="0" fontId="7" fillId="0" borderId="0" xfId="34" applyFont="1" applyBorder="1" applyAlignment="1">
      <alignment horizontal="left" vertical="center" wrapText="1"/>
      <protection/>
    </xf>
    <xf numFmtId="0" fontId="2" fillId="0" borderId="0" xfId="34" applyFont="1" applyBorder="1" applyAlignment="1">
      <alignment horizontal="left" vertical="center" wrapText="1"/>
      <protection/>
    </xf>
    <xf numFmtId="0" fontId="2" fillId="0" borderId="0" xfId="34" applyFont="1" applyBorder="1" applyAlignment="1">
      <alignment horizontal="center" vertical="center" wrapText="1"/>
      <protection/>
    </xf>
    <xf numFmtId="0" fontId="7" fillId="32" borderId="0" xfId="34" applyFont="1" applyFill="1" applyBorder="1" applyAlignment="1">
      <alignment horizontal="left" vertical="center" wrapText="1"/>
      <protection/>
    </xf>
    <xf numFmtId="0" fontId="6" fillId="0" borderId="58" xfId="34" applyFont="1" applyBorder="1" applyAlignment="1">
      <alignment horizontal="left" vertical="center" wrapText="1"/>
      <protection/>
    </xf>
    <xf numFmtId="4" fontId="5" fillId="32" borderId="0" xfId="34" applyNumberFormat="1" applyFont="1" applyFill="1" applyAlignment="1">
      <alignment/>
      <protection/>
    </xf>
    <xf numFmtId="4" fontId="7" fillId="32" borderId="47" xfId="34" applyNumberFormat="1" applyFont="1" applyFill="1" applyBorder="1" applyAlignment="1" applyProtection="1">
      <alignment horizontal="center"/>
      <protection hidden="1"/>
    </xf>
    <xf numFmtId="4" fontId="7" fillId="32" borderId="20" xfId="34" applyNumberFormat="1" applyFont="1" applyFill="1" applyBorder="1" applyAlignment="1" applyProtection="1">
      <alignment horizontal="center" vertical="center"/>
      <protection hidden="1"/>
    </xf>
    <xf numFmtId="0" fontId="5" fillId="32" borderId="92" xfId="34" applyFont="1" applyFill="1" applyBorder="1" applyAlignment="1">
      <alignment horizontal="center" vertical="center"/>
      <protection/>
    </xf>
    <xf numFmtId="0" fontId="5" fillId="32" borderId="93" xfId="34" applyFont="1" applyFill="1" applyBorder="1" applyAlignment="1">
      <alignment horizontal="center" vertical="center"/>
      <protection/>
    </xf>
    <xf numFmtId="0" fontId="5" fillId="32" borderId="94" xfId="34" applyFont="1" applyFill="1" applyBorder="1" applyAlignment="1" quotePrefix="1">
      <alignment horizontal="center" vertical="center"/>
      <protection/>
    </xf>
    <xf numFmtId="4" fontId="5" fillId="32" borderId="47" xfId="34" applyNumberFormat="1" applyFont="1" applyFill="1" applyBorder="1" applyAlignment="1">
      <alignment horizontal="center" vertical="center"/>
      <protection/>
    </xf>
    <xf numFmtId="4" fontId="7" fillId="32" borderId="20" xfId="34" applyNumberFormat="1" applyFont="1" applyFill="1" applyBorder="1" applyAlignment="1" applyProtection="1">
      <alignment horizontal="center" vertical="center"/>
      <protection locked="0"/>
    </xf>
    <xf numFmtId="4" fontId="7" fillId="32" borderId="54" xfId="34" applyNumberFormat="1" applyFont="1" applyFill="1" applyBorder="1" applyAlignment="1" applyProtection="1">
      <alignment horizontal="center" vertical="center"/>
      <protection locked="0"/>
    </xf>
    <xf numFmtId="4" fontId="7" fillId="32" borderId="47" xfId="34" applyNumberFormat="1" applyFont="1" applyFill="1" applyBorder="1" applyAlignment="1" applyProtection="1">
      <alignment horizontal="center" vertical="center"/>
      <protection locked="0"/>
    </xf>
    <xf numFmtId="4" fontId="7" fillId="32" borderId="47" xfId="34" applyNumberFormat="1" applyFont="1" applyFill="1" applyBorder="1" applyAlignment="1" applyProtection="1">
      <alignment horizontal="center" vertical="center"/>
      <protection hidden="1"/>
    </xf>
    <xf numFmtId="4" fontId="7" fillId="32" borderId="32" xfId="34" applyNumberFormat="1" applyFont="1" applyFill="1" applyBorder="1" applyAlignment="1" applyProtection="1">
      <alignment horizontal="center" vertical="center"/>
      <protection locked="0"/>
    </xf>
    <xf numFmtId="4" fontId="7" fillId="32" borderId="32" xfId="34" applyNumberFormat="1" applyFont="1" applyFill="1" applyBorder="1" applyAlignment="1" applyProtection="1">
      <alignment horizontal="center" vertical="center"/>
      <protection hidden="1"/>
    </xf>
    <xf numFmtId="172" fontId="5" fillId="0" borderId="0" xfId="34" applyNumberFormat="1" applyFont="1" applyBorder="1" applyAlignment="1">
      <alignment horizontal="center" vertical="top"/>
      <protection/>
    </xf>
    <xf numFmtId="172" fontId="5" fillId="0" borderId="0" xfId="34" applyNumberFormat="1" applyFont="1" applyFill="1" applyBorder="1" applyAlignment="1">
      <alignment horizontal="center" vertical="top"/>
      <protection/>
    </xf>
    <xf numFmtId="172" fontId="5" fillId="32" borderId="0" xfId="34" applyNumberFormat="1" applyFont="1" applyFill="1" applyAlignment="1">
      <alignment horizontal="left" vertical="top"/>
      <protection/>
    </xf>
    <xf numFmtId="172" fontId="5" fillId="32" borderId="0" xfId="34" applyNumberFormat="1" applyFont="1" applyFill="1" applyAlignment="1">
      <alignment vertical="top"/>
      <protection/>
    </xf>
    <xf numFmtId="172" fontId="5" fillId="0" borderId="0" xfId="34" applyNumberFormat="1" applyFont="1" applyAlignment="1">
      <alignment vertical="top"/>
      <protection/>
    </xf>
    <xf numFmtId="172" fontId="5" fillId="0" borderId="0" xfId="34" applyNumberFormat="1" applyFont="1">
      <alignment/>
      <protection/>
    </xf>
    <xf numFmtId="172" fontId="22" fillId="0" borderId="0" xfId="34" applyNumberFormat="1" applyFont="1" applyBorder="1" applyAlignment="1">
      <alignment horizontal="center" vertical="top"/>
      <protection/>
    </xf>
    <xf numFmtId="172" fontId="5" fillId="32" borderId="20" xfId="34" applyNumberFormat="1" applyFont="1" applyFill="1" applyBorder="1" applyAlignment="1" applyProtection="1">
      <alignment horizontal="center"/>
      <protection hidden="1"/>
    </xf>
    <xf numFmtId="172" fontId="5" fillId="32" borderId="16" xfId="34" applyNumberFormat="1" applyFont="1" applyFill="1" applyBorder="1" applyAlignment="1" applyProtection="1">
      <alignment horizontal="center"/>
      <protection hidden="1"/>
    </xf>
    <xf numFmtId="4" fontId="5" fillId="32" borderId="36" xfId="34" applyNumberFormat="1" applyFont="1" applyFill="1" applyBorder="1" applyAlignment="1" applyProtection="1">
      <alignment horizontal="center"/>
      <protection hidden="1"/>
    </xf>
    <xf numFmtId="172" fontId="5" fillId="32" borderId="36" xfId="34" applyNumberFormat="1" applyFont="1" applyFill="1" applyBorder="1" applyAlignment="1" applyProtection="1">
      <alignment horizontal="center"/>
      <protection hidden="1"/>
    </xf>
    <xf numFmtId="172" fontId="5" fillId="32" borderId="14" xfId="34" applyNumberFormat="1" applyFont="1" applyFill="1" applyBorder="1" applyAlignment="1" applyProtection="1">
      <alignment horizontal="center"/>
      <protection hidden="1"/>
    </xf>
    <xf numFmtId="4" fontId="7" fillId="36" borderId="20" xfId="34" applyNumberFormat="1" applyFont="1" applyFill="1" applyBorder="1" applyAlignment="1">
      <alignment horizontal="center" vertical="center"/>
      <protection/>
    </xf>
    <xf numFmtId="0" fontId="5" fillId="36" borderId="19" xfId="34" applyFont="1" applyFill="1" applyBorder="1" applyAlignment="1">
      <alignment horizontal="center"/>
      <protection/>
    </xf>
    <xf numFmtId="0" fontId="5" fillId="36" borderId="27" xfId="34" applyFont="1" applyFill="1" applyBorder="1" applyAlignment="1">
      <alignment horizontal="center"/>
      <protection/>
    </xf>
    <xf numFmtId="0" fontId="5" fillId="36" borderId="28" xfId="34" applyFont="1" applyFill="1" applyBorder="1" applyAlignment="1">
      <alignment horizontal="center"/>
      <protection/>
    </xf>
    <xf numFmtId="0" fontId="5" fillId="36" borderId="20" xfId="34" applyFont="1" applyFill="1" applyBorder="1" applyAlignment="1">
      <alignment horizontal="center"/>
      <protection/>
    </xf>
    <xf numFmtId="4" fontId="5" fillId="36" borderId="20" xfId="34" applyNumberFormat="1" applyFont="1" applyFill="1" applyBorder="1" applyAlignment="1" applyProtection="1">
      <alignment horizontal="center"/>
      <protection hidden="1"/>
    </xf>
    <xf numFmtId="172" fontId="5" fillId="36" borderId="20" xfId="34" applyNumberFormat="1" applyFont="1" applyFill="1" applyBorder="1" applyAlignment="1" applyProtection="1">
      <alignment horizontal="center"/>
      <protection hidden="1"/>
    </xf>
    <xf numFmtId="0" fontId="5" fillId="36" borderId="15" xfId="34" applyFont="1" applyFill="1" applyBorder="1" applyAlignment="1">
      <alignment horizontal="center"/>
      <protection/>
    </xf>
    <xf numFmtId="0" fontId="5" fillId="36" borderId="29" xfId="34" applyFont="1" applyFill="1" applyBorder="1" applyAlignment="1">
      <alignment horizontal="center"/>
      <protection/>
    </xf>
    <xf numFmtId="0" fontId="5" fillId="36" borderId="30" xfId="34" applyFont="1" applyFill="1" applyBorder="1" applyAlignment="1">
      <alignment horizontal="center"/>
      <protection/>
    </xf>
    <xf numFmtId="4" fontId="5" fillId="36" borderId="16" xfId="34" applyNumberFormat="1" applyFont="1" applyFill="1" applyBorder="1" applyAlignment="1" applyProtection="1">
      <alignment horizontal="center"/>
      <protection hidden="1"/>
    </xf>
    <xf numFmtId="172" fontId="5" fillId="36" borderId="16" xfId="34" applyNumberFormat="1" applyFont="1" applyFill="1" applyBorder="1" applyAlignment="1" applyProtection="1">
      <alignment horizontal="center"/>
      <protection hidden="1"/>
    </xf>
    <xf numFmtId="0" fontId="26" fillId="0" borderId="0" xfId="34" applyFont="1" applyBorder="1" applyAlignment="1">
      <alignment horizontal="center" vertical="top"/>
      <protection/>
    </xf>
    <xf numFmtId="0" fontId="6" fillId="0" borderId="46" xfId="34" applyFont="1" applyBorder="1" applyAlignment="1">
      <alignment horizontal="center" vertical="center" wrapText="1"/>
      <protection/>
    </xf>
    <xf numFmtId="0" fontId="5" fillId="0" borderId="53" xfId="34" applyFont="1" applyBorder="1" applyAlignment="1">
      <alignment horizontal="center" vertical="center" wrapText="1"/>
      <protection/>
    </xf>
    <xf numFmtId="0" fontId="5" fillId="0" borderId="48" xfId="34" applyFont="1" applyBorder="1" applyAlignment="1">
      <alignment horizontal="center" vertical="center" wrapText="1"/>
      <protection/>
    </xf>
    <xf numFmtId="0" fontId="5" fillId="32" borderId="47" xfId="34" applyFont="1" applyFill="1" applyBorder="1" applyAlignment="1">
      <alignment horizontal="left" vertical="center" wrapText="1"/>
      <protection/>
    </xf>
    <xf numFmtId="0" fontId="5" fillId="32" borderId="23" xfId="34" applyFont="1" applyFill="1" applyBorder="1" applyAlignment="1">
      <alignment horizontal="left" vertical="center" wrapText="1"/>
      <protection/>
    </xf>
    <xf numFmtId="0" fontId="5" fillId="32" borderId="18" xfId="34" applyFont="1" applyFill="1" applyBorder="1" applyAlignment="1">
      <alignment horizontal="left" vertical="center" wrapText="1"/>
      <protection/>
    </xf>
    <xf numFmtId="4" fontId="5" fillId="0" borderId="47" xfId="34" applyNumberFormat="1" applyFont="1" applyBorder="1" applyAlignment="1">
      <alignment horizontal="center" vertical="center" wrapText="1"/>
      <protection/>
    </xf>
    <xf numFmtId="4" fontId="5" fillId="0" borderId="18" xfId="34" applyNumberFormat="1" applyFont="1" applyBorder="1" applyAlignment="1">
      <alignment horizontal="center" vertical="center" wrapText="1"/>
      <protection/>
    </xf>
    <xf numFmtId="172" fontId="5" fillId="0" borderId="47" xfId="34" applyNumberFormat="1" applyFont="1" applyBorder="1" applyAlignment="1">
      <alignment horizontal="center" vertical="center" wrapText="1"/>
      <protection/>
    </xf>
    <xf numFmtId="172" fontId="5" fillId="0" borderId="18" xfId="34" applyNumberFormat="1" applyFont="1" applyBorder="1" applyAlignment="1">
      <alignment horizontal="center" vertical="center" wrapText="1"/>
      <protection/>
    </xf>
    <xf numFmtId="4" fontId="6" fillId="0" borderId="46" xfId="34" applyNumberFormat="1" applyFont="1" applyBorder="1" applyAlignment="1">
      <alignment horizontal="center" vertical="center" wrapText="1"/>
      <protection/>
    </xf>
    <xf numFmtId="4" fontId="6" fillId="0" borderId="48" xfId="34" applyNumberFormat="1" applyFont="1" applyBorder="1" applyAlignment="1">
      <alignment horizontal="center" vertical="center" wrapText="1"/>
      <protection/>
    </xf>
    <xf numFmtId="0" fontId="6" fillId="0" borderId="58" xfId="34" applyFont="1" applyBorder="1" applyAlignment="1">
      <alignment horizontal="left" vertical="center" wrapText="1"/>
      <protection/>
    </xf>
    <xf numFmtId="0" fontId="5" fillId="0" borderId="43" xfId="34" applyFont="1" applyBorder="1" applyAlignment="1">
      <alignment horizontal="left" vertical="center" wrapText="1"/>
      <protection/>
    </xf>
    <xf numFmtId="0" fontId="5" fillId="0" borderId="57" xfId="34" applyFont="1" applyBorder="1" applyAlignment="1">
      <alignment horizontal="left" vertical="center" wrapText="1"/>
      <protection/>
    </xf>
    <xf numFmtId="0" fontId="5" fillId="0" borderId="24" xfId="34" applyFont="1" applyBorder="1" applyAlignment="1">
      <alignment horizontal="left" vertical="center" wrapText="1"/>
      <protection/>
    </xf>
    <xf numFmtId="0" fontId="5" fillId="0" borderId="25" xfId="34" applyFont="1" applyBorder="1" applyAlignment="1">
      <alignment horizontal="left" vertical="center" wrapText="1"/>
      <protection/>
    </xf>
    <xf numFmtId="0" fontId="5" fillId="0" borderId="26" xfId="34" applyFont="1" applyBorder="1" applyAlignment="1">
      <alignment horizontal="left" vertical="center" wrapText="1"/>
      <protection/>
    </xf>
    <xf numFmtId="0" fontId="7" fillId="0" borderId="47" xfId="34" applyFont="1" applyBorder="1" applyAlignment="1">
      <alignment horizontal="center" vertical="center" wrapText="1"/>
      <protection/>
    </xf>
    <xf numFmtId="0" fontId="5" fillId="0" borderId="18" xfId="34" applyFont="1" applyBorder="1" applyAlignment="1">
      <alignment horizontal="center" vertical="center" wrapText="1"/>
      <protection/>
    </xf>
    <xf numFmtId="0" fontId="6" fillId="0" borderId="47" xfId="34" applyFont="1" applyBorder="1" applyAlignment="1">
      <alignment horizontal="center" vertical="center" wrapText="1"/>
      <protection/>
    </xf>
    <xf numFmtId="0" fontId="7" fillId="32" borderId="58" xfId="34" applyFont="1" applyFill="1" applyBorder="1" applyAlignment="1">
      <alignment horizontal="left" vertical="center" wrapText="1"/>
      <protection/>
    </xf>
    <xf numFmtId="0" fontId="7" fillId="32" borderId="43" xfId="34" applyFont="1" applyFill="1" applyBorder="1" applyAlignment="1">
      <alignment horizontal="left" vertical="center" wrapText="1"/>
      <protection/>
    </xf>
    <xf numFmtId="0" fontId="7" fillId="32" borderId="57" xfId="34" applyFont="1" applyFill="1" applyBorder="1" applyAlignment="1">
      <alignment horizontal="left" vertical="center" wrapText="1"/>
      <protection/>
    </xf>
    <xf numFmtId="0" fontId="7" fillId="32" borderId="41" xfId="34" applyFont="1" applyFill="1" applyBorder="1" applyAlignment="1">
      <alignment horizontal="left" vertical="center" wrapText="1"/>
      <protection/>
    </xf>
    <xf numFmtId="0" fontId="7" fillId="32" borderId="0" xfId="34" applyFont="1" applyFill="1" applyBorder="1" applyAlignment="1">
      <alignment horizontal="left" vertical="center" wrapText="1"/>
      <protection/>
    </xf>
    <xf numFmtId="0" fontId="7" fillId="32" borderId="42" xfId="34" applyFont="1" applyFill="1" applyBorder="1" applyAlignment="1">
      <alignment horizontal="left" vertical="center" wrapText="1"/>
      <protection/>
    </xf>
    <xf numFmtId="0" fontId="7" fillId="32" borderId="24" xfId="34" applyFont="1" applyFill="1" applyBorder="1" applyAlignment="1">
      <alignment horizontal="left" vertical="center" wrapText="1"/>
      <protection/>
    </xf>
    <xf numFmtId="0" fontId="7" fillId="32" borderId="25" xfId="34" applyFont="1" applyFill="1" applyBorder="1" applyAlignment="1">
      <alignment horizontal="left" vertical="center" wrapText="1"/>
      <protection/>
    </xf>
    <xf numFmtId="0" fontId="7" fillId="32" borderId="26" xfId="34" applyFont="1" applyFill="1" applyBorder="1" applyAlignment="1">
      <alignment horizontal="left" vertical="center" wrapText="1"/>
      <protection/>
    </xf>
    <xf numFmtId="0" fontId="5" fillId="0" borderId="0" xfId="34" applyFont="1" applyAlignment="1">
      <alignment horizontal="left" vertical="top" wrapText="1"/>
      <protection/>
    </xf>
    <xf numFmtId="0" fontId="19" fillId="32" borderId="47" xfId="34" applyFont="1" applyFill="1" applyBorder="1" applyAlignment="1">
      <alignment horizontal="left" vertical="center" wrapText="1"/>
      <protection/>
    </xf>
    <xf numFmtId="0" fontId="19" fillId="32" borderId="23" xfId="34" applyFont="1" applyFill="1" applyBorder="1" applyAlignment="1">
      <alignment horizontal="left" vertical="center" wrapText="1"/>
      <protection/>
    </xf>
    <xf numFmtId="0" fontId="19" fillId="32" borderId="18" xfId="34" applyFont="1" applyFill="1" applyBorder="1" applyAlignment="1">
      <alignment horizontal="left" vertical="center" wrapText="1"/>
      <protection/>
    </xf>
    <xf numFmtId="0" fontId="7" fillId="32" borderId="58" xfId="34" applyFont="1" applyFill="1" applyBorder="1" applyAlignment="1">
      <alignment vertical="center" wrapText="1"/>
      <protection/>
    </xf>
    <xf numFmtId="0" fontId="7" fillId="32" borderId="43" xfId="34" applyFont="1" applyFill="1" applyBorder="1" applyAlignment="1">
      <alignment vertical="center" wrapText="1"/>
      <protection/>
    </xf>
    <xf numFmtId="0" fontId="7" fillId="32" borderId="57" xfId="34" applyFont="1" applyFill="1" applyBorder="1" applyAlignment="1">
      <alignment vertical="center" wrapText="1"/>
      <protection/>
    </xf>
    <xf numFmtId="0" fontId="7" fillId="32" borderId="41" xfId="34" applyFont="1" applyFill="1" applyBorder="1" applyAlignment="1">
      <alignment vertical="center" wrapText="1"/>
      <protection/>
    </xf>
    <xf numFmtId="0" fontId="7" fillId="32" borderId="0" xfId="34" applyFont="1" applyFill="1" applyBorder="1" applyAlignment="1">
      <alignment vertical="center" wrapText="1"/>
      <protection/>
    </xf>
    <xf numFmtId="0" fontId="7" fillId="32" borderId="42" xfId="34" applyFont="1" applyFill="1" applyBorder="1" applyAlignment="1">
      <alignment vertical="center" wrapText="1"/>
      <protection/>
    </xf>
    <xf numFmtId="0" fontId="7" fillId="32" borderId="24" xfId="34" applyFont="1" applyFill="1" applyBorder="1" applyAlignment="1">
      <alignment vertical="center" wrapText="1"/>
      <protection/>
    </xf>
    <xf numFmtId="0" fontId="7" fillId="32" borderId="25" xfId="34" applyFont="1" applyFill="1" applyBorder="1" applyAlignment="1">
      <alignment vertical="center" wrapText="1"/>
      <protection/>
    </xf>
    <xf numFmtId="0" fontId="7" fillId="32" borderId="26" xfId="34" applyFont="1" applyFill="1" applyBorder="1" applyAlignment="1">
      <alignment vertical="center" wrapText="1"/>
      <protection/>
    </xf>
    <xf numFmtId="0" fontId="18" fillId="32" borderId="17" xfId="34" applyFont="1" applyFill="1" applyBorder="1" applyAlignment="1">
      <alignment horizontal="left" vertical="center" wrapText="1"/>
      <protection/>
    </xf>
    <xf numFmtId="0" fontId="19" fillId="32" borderId="17" xfId="34" applyFont="1" applyFill="1" applyBorder="1" applyAlignment="1">
      <alignment horizontal="left" vertical="center" wrapText="1"/>
      <protection/>
    </xf>
    <xf numFmtId="0" fontId="5" fillId="0" borderId="0" xfId="34" applyFont="1" applyAlignment="1">
      <alignment vertical="top" wrapText="1"/>
      <protection/>
    </xf>
    <xf numFmtId="0" fontId="7" fillId="0" borderId="0" xfId="34" applyFont="1" applyAlignment="1">
      <alignment vertical="top" wrapText="1"/>
      <protection/>
    </xf>
    <xf numFmtId="0" fontId="7" fillId="36" borderId="58" xfId="34" applyFont="1" applyFill="1" applyBorder="1" applyAlignment="1">
      <alignment horizontal="left" vertical="center" wrapText="1"/>
      <protection/>
    </xf>
    <xf numFmtId="0" fontId="7" fillId="36" borderId="43" xfId="34" applyFont="1" applyFill="1" applyBorder="1" applyAlignment="1">
      <alignment horizontal="left" vertical="center" wrapText="1"/>
      <protection/>
    </xf>
    <xf numFmtId="0" fontId="7" fillId="36" borderId="57" xfId="34" applyFont="1" applyFill="1" applyBorder="1" applyAlignment="1">
      <alignment horizontal="left" vertical="center" wrapText="1"/>
      <protection/>
    </xf>
    <xf numFmtId="0" fontId="7" fillId="36" borderId="41" xfId="34" applyFont="1" applyFill="1" applyBorder="1" applyAlignment="1">
      <alignment horizontal="left" vertical="center" wrapText="1"/>
      <protection/>
    </xf>
    <xf numFmtId="0" fontId="7" fillId="36" borderId="0" xfId="34" applyFont="1" applyFill="1" applyBorder="1" applyAlignment="1">
      <alignment horizontal="left" vertical="center" wrapText="1"/>
      <protection/>
    </xf>
    <xf numFmtId="0" fontId="7" fillId="36" borderId="42" xfId="34" applyFont="1" applyFill="1" applyBorder="1" applyAlignment="1">
      <alignment horizontal="left" vertical="center" wrapText="1"/>
      <protection/>
    </xf>
    <xf numFmtId="0" fontId="7" fillId="36" borderId="24" xfId="34" applyFont="1" applyFill="1" applyBorder="1" applyAlignment="1">
      <alignment horizontal="left" vertical="center" wrapText="1"/>
      <protection/>
    </xf>
    <xf numFmtId="0" fontId="7" fillId="36" borderId="25" xfId="34" applyFont="1" applyFill="1" applyBorder="1" applyAlignment="1">
      <alignment horizontal="left" vertical="center" wrapText="1"/>
      <protection/>
    </xf>
    <xf numFmtId="0" fontId="7" fillId="36" borderId="26" xfId="34" applyFont="1" applyFill="1" applyBorder="1" applyAlignment="1">
      <alignment horizontal="left" vertical="center" wrapText="1"/>
      <protection/>
    </xf>
    <xf numFmtId="4" fontId="7" fillId="0" borderId="47" xfId="34" applyNumberFormat="1" applyFont="1" applyBorder="1" applyAlignment="1">
      <alignment horizontal="center" vertical="center" wrapText="1"/>
      <protection/>
    </xf>
    <xf numFmtId="4" fontId="2" fillId="0" borderId="18" xfId="34" applyNumberFormat="1" applyBorder="1" applyAlignment="1">
      <alignment horizontal="center" vertical="center" wrapText="1"/>
      <protection/>
    </xf>
    <xf numFmtId="0" fontId="15" fillId="32" borderId="17" xfId="34" applyFont="1" applyFill="1" applyBorder="1" applyAlignment="1">
      <alignment horizontal="left" vertical="center"/>
      <protection/>
    </xf>
    <xf numFmtId="0" fontId="4" fillId="0" borderId="0" xfId="34" applyFont="1" applyBorder="1" applyAlignment="1">
      <alignment horizontal="center" vertical="top"/>
      <protection/>
    </xf>
    <xf numFmtId="0" fontId="22" fillId="0" borderId="0" xfId="34" applyFont="1" applyAlignment="1">
      <alignment horizontal="center" vertical="top"/>
      <protection/>
    </xf>
    <xf numFmtId="0" fontId="22" fillId="0" borderId="0" xfId="34" applyFont="1" applyBorder="1" applyAlignment="1">
      <alignment horizontal="center" vertical="top"/>
      <protection/>
    </xf>
    <xf numFmtId="0" fontId="10" fillId="0" borderId="0" xfId="34" applyFont="1" applyBorder="1" applyAlignment="1">
      <alignment horizontal="center" vertical="top"/>
      <protection/>
    </xf>
    <xf numFmtId="0" fontId="15" fillId="32" borderId="58" xfId="34" applyFont="1" applyFill="1" applyBorder="1" applyAlignment="1">
      <alignment horizontal="left" vertical="center" wrapText="1"/>
      <protection/>
    </xf>
    <xf numFmtId="0" fontId="15" fillId="32" borderId="43" xfId="34" applyFont="1" applyFill="1" applyBorder="1" applyAlignment="1">
      <alignment horizontal="left" vertical="center" wrapText="1"/>
      <protection/>
    </xf>
    <xf numFmtId="0" fontId="15" fillId="32" borderId="57" xfId="34" applyFont="1" applyFill="1" applyBorder="1" applyAlignment="1">
      <alignment horizontal="left" vertical="center" wrapText="1"/>
      <protection/>
    </xf>
    <xf numFmtId="0" fontId="15" fillId="32" borderId="41" xfId="34" applyFont="1" applyFill="1" applyBorder="1" applyAlignment="1">
      <alignment horizontal="left" vertical="center" wrapText="1"/>
      <protection/>
    </xf>
    <xf numFmtId="0" fontId="15" fillId="32" borderId="0" xfId="34" applyFont="1" applyFill="1" applyBorder="1" applyAlignment="1">
      <alignment horizontal="left" vertical="center" wrapText="1"/>
      <protection/>
    </xf>
    <xf numFmtId="0" fontId="15" fillId="32" borderId="42" xfId="34" applyFont="1" applyFill="1" applyBorder="1" applyAlignment="1">
      <alignment horizontal="left" vertical="center" wrapText="1"/>
      <protection/>
    </xf>
    <xf numFmtId="0" fontId="15" fillId="32" borderId="24" xfId="34" applyFont="1" applyFill="1" applyBorder="1" applyAlignment="1">
      <alignment horizontal="left" vertical="center" wrapText="1"/>
      <protection/>
    </xf>
    <xf numFmtId="0" fontId="15" fillId="32" borderId="25" xfId="34" applyFont="1" applyFill="1" applyBorder="1" applyAlignment="1">
      <alignment horizontal="left" vertical="center" wrapText="1"/>
      <protection/>
    </xf>
    <xf numFmtId="0" fontId="15" fillId="32" borderId="26" xfId="34" applyFont="1" applyFill="1" applyBorder="1" applyAlignment="1">
      <alignment horizontal="left" vertical="center" wrapText="1"/>
      <protection/>
    </xf>
    <xf numFmtId="0" fontId="6" fillId="0" borderId="17" xfId="34" applyFont="1" applyBorder="1" applyAlignment="1">
      <alignment horizontal="center" vertical="center" wrapText="1"/>
      <protection/>
    </xf>
    <xf numFmtId="0" fontId="5" fillId="32" borderId="23" xfId="34" applyFont="1" applyFill="1" applyBorder="1" applyAlignment="1">
      <alignment horizontal="left" vertical="top" wrapText="1"/>
      <protection/>
    </xf>
    <xf numFmtId="0" fontId="5" fillId="32" borderId="18" xfId="34" applyFont="1" applyFill="1" applyBorder="1" applyAlignment="1">
      <alignment horizontal="left" vertical="top" wrapText="1"/>
      <protection/>
    </xf>
    <xf numFmtId="0" fontId="5" fillId="32" borderId="47" xfId="34" applyFont="1" applyFill="1" applyBorder="1" applyAlignment="1">
      <alignment horizontal="left" vertical="top" wrapText="1"/>
      <protection/>
    </xf>
    <xf numFmtId="0" fontId="5" fillId="0" borderId="0" xfId="34" applyFont="1" applyBorder="1" applyAlignment="1">
      <alignment horizontal="left" vertical="top" wrapText="1"/>
      <protection/>
    </xf>
    <xf numFmtId="0" fontId="15" fillId="32" borderId="17" xfId="34" applyFont="1" applyFill="1" applyBorder="1" applyAlignment="1">
      <alignment horizontal="left" vertical="center" wrapText="1"/>
      <protection/>
    </xf>
    <xf numFmtId="0" fontId="20" fillId="32" borderId="17" xfId="34" applyFont="1" applyFill="1" applyBorder="1" applyAlignment="1">
      <alignment horizontal="left" vertical="center" wrapText="1"/>
      <protection/>
    </xf>
    <xf numFmtId="0" fontId="15" fillId="32" borderId="58" xfId="34" applyFont="1" applyFill="1" applyBorder="1" applyAlignment="1">
      <alignment horizontal="center" vertical="center" wrapText="1"/>
      <protection/>
    </xf>
    <xf numFmtId="0" fontId="15" fillId="32" borderId="43" xfId="34" applyFont="1" applyFill="1" applyBorder="1" applyAlignment="1">
      <alignment horizontal="center" vertical="center" wrapText="1"/>
      <protection/>
    </xf>
    <xf numFmtId="0" fontId="15" fillId="32" borderId="57" xfId="34" applyFont="1" applyFill="1" applyBorder="1" applyAlignment="1">
      <alignment horizontal="center" vertical="center" wrapText="1"/>
      <protection/>
    </xf>
    <xf numFmtId="0" fontId="15" fillId="32" borderId="41" xfId="34" applyFont="1" applyFill="1" applyBorder="1" applyAlignment="1">
      <alignment horizontal="center" vertical="center" wrapText="1"/>
      <protection/>
    </xf>
    <xf numFmtId="0" fontId="15" fillId="32" borderId="0" xfId="34" applyFont="1" applyFill="1" applyBorder="1" applyAlignment="1">
      <alignment horizontal="center" vertical="center" wrapText="1"/>
      <protection/>
    </xf>
    <xf numFmtId="0" fontId="15" fillId="32" borderId="42" xfId="34" applyFont="1" applyFill="1" applyBorder="1" applyAlignment="1">
      <alignment horizontal="center" vertical="center" wrapText="1"/>
      <protection/>
    </xf>
    <xf numFmtId="0" fontId="15" fillId="32" borderId="24" xfId="34" applyFont="1" applyFill="1" applyBorder="1" applyAlignment="1">
      <alignment horizontal="center" vertical="center" wrapText="1"/>
      <protection/>
    </xf>
    <xf numFmtId="0" fontId="15" fillId="32" borderId="25" xfId="34" applyFont="1" applyFill="1" applyBorder="1" applyAlignment="1">
      <alignment horizontal="center" vertical="center" wrapText="1"/>
      <protection/>
    </xf>
    <xf numFmtId="0" fontId="15" fillId="32" borderId="26" xfId="34" applyFont="1" applyFill="1" applyBorder="1" applyAlignment="1">
      <alignment horizontal="center" vertical="center" wrapText="1"/>
      <protection/>
    </xf>
    <xf numFmtId="0" fontId="5" fillId="32" borderId="47" xfId="34" applyFont="1" applyFill="1" applyBorder="1" applyAlignment="1">
      <alignment horizontal="center" vertical="center" wrapText="1"/>
      <protection/>
    </xf>
    <xf numFmtId="0" fontId="5" fillId="32" borderId="23" xfId="34" applyFont="1" applyFill="1" applyBorder="1" applyAlignment="1">
      <alignment horizontal="center" vertical="center" wrapText="1"/>
      <protection/>
    </xf>
    <xf numFmtId="0" fontId="5" fillId="32" borderId="18" xfId="34" applyFont="1" applyFill="1" applyBorder="1" applyAlignment="1">
      <alignment horizontal="center" vertical="center" wrapText="1"/>
      <protection/>
    </xf>
    <xf numFmtId="0" fontId="2" fillId="32" borderId="18" xfId="34" applyFont="1" applyFill="1" applyBorder="1" applyAlignment="1">
      <alignment horizontal="left" vertical="top" wrapText="1"/>
      <protection/>
    </xf>
    <xf numFmtId="0" fontId="5" fillId="32" borderId="0" xfId="34" applyFont="1" applyFill="1" applyAlignment="1">
      <alignment vertical="top" wrapText="1"/>
      <protection/>
    </xf>
    <xf numFmtId="0" fontId="7" fillId="32" borderId="58" xfId="34" applyFont="1" applyFill="1" applyBorder="1" applyAlignment="1">
      <alignment horizontal="left" vertical="center"/>
      <protection/>
    </xf>
    <xf numFmtId="0" fontId="7" fillId="32" borderId="43" xfId="34" applyFont="1" applyFill="1" applyBorder="1" applyAlignment="1">
      <alignment horizontal="left" vertical="center"/>
      <protection/>
    </xf>
    <xf numFmtId="0" fontId="7" fillId="32" borderId="57" xfId="34" applyFont="1" applyFill="1" applyBorder="1" applyAlignment="1">
      <alignment horizontal="left" vertical="center"/>
      <protection/>
    </xf>
    <xf numFmtId="0" fontId="7" fillId="32" borderId="41" xfId="34" applyFont="1" applyFill="1" applyBorder="1" applyAlignment="1">
      <alignment horizontal="left" vertical="center"/>
      <protection/>
    </xf>
    <xf numFmtId="0" fontId="7" fillId="32" borderId="0" xfId="34" applyFont="1" applyFill="1" applyBorder="1" applyAlignment="1">
      <alignment horizontal="left" vertical="center"/>
      <protection/>
    </xf>
    <xf numFmtId="0" fontId="7" fillId="32" borderId="42" xfId="34" applyFont="1" applyFill="1" applyBorder="1" applyAlignment="1">
      <alignment horizontal="left" vertical="center"/>
      <protection/>
    </xf>
    <xf numFmtId="0" fontId="5" fillId="0" borderId="47" xfId="34" applyFont="1" applyFill="1" applyBorder="1" applyAlignment="1">
      <alignment horizontal="left" vertical="center" wrapText="1"/>
      <protection/>
    </xf>
    <xf numFmtId="0" fontId="5" fillId="0" borderId="23" xfId="34" applyFont="1" applyFill="1" applyBorder="1" applyAlignment="1">
      <alignment horizontal="left" vertical="center" wrapText="1"/>
      <protection/>
    </xf>
    <xf numFmtId="0" fontId="7" fillId="32" borderId="24" xfId="34" applyFont="1" applyFill="1" applyBorder="1" applyAlignment="1">
      <alignment horizontal="left" vertical="center"/>
      <protection/>
    </xf>
    <xf numFmtId="0" fontId="7" fillId="32" borderId="25" xfId="34" applyFont="1" applyFill="1" applyBorder="1" applyAlignment="1">
      <alignment horizontal="left" vertical="center"/>
      <protection/>
    </xf>
    <xf numFmtId="0" fontId="7" fillId="32" borderId="26" xfId="34" applyFont="1" applyFill="1" applyBorder="1" applyAlignment="1">
      <alignment horizontal="left" vertical="center"/>
      <protection/>
    </xf>
    <xf numFmtId="0" fontId="2" fillId="0" borderId="23" xfId="34" applyFill="1" applyBorder="1" applyAlignment="1">
      <alignment horizontal="left" vertical="center" wrapText="1"/>
      <protection/>
    </xf>
    <xf numFmtId="0" fontId="2" fillId="0" borderId="18" xfId="34" applyFill="1" applyBorder="1" applyAlignment="1">
      <alignment horizontal="left" vertical="center" wrapText="1"/>
      <protection/>
    </xf>
    <xf numFmtId="0" fontId="5" fillId="0" borderId="0" xfId="34" applyFont="1" applyAlignment="1">
      <alignment horizontal="left" vertical="top"/>
      <protection/>
    </xf>
    <xf numFmtId="0" fontId="2" fillId="0" borderId="0" xfId="34" applyFont="1" applyAlignment="1">
      <alignment horizontal="left" vertical="top"/>
      <protection/>
    </xf>
    <xf numFmtId="0" fontId="5" fillId="0" borderId="18" xfId="34" applyFont="1" applyFill="1" applyBorder="1" applyAlignment="1">
      <alignment horizontal="left" vertical="center" wrapText="1"/>
      <protection/>
    </xf>
    <xf numFmtId="0" fontId="6" fillId="0" borderId="58" xfId="34" applyFont="1" applyBorder="1" applyAlignment="1">
      <alignment horizontal="center" vertical="center" wrapText="1"/>
      <protection/>
    </xf>
    <xf numFmtId="0" fontId="2" fillId="0" borderId="43" xfId="34" applyBorder="1" applyAlignment="1">
      <alignment horizontal="center" vertical="center" wrapText="1"/>
      <protection/>
    </xf>
    <xf numFmtId="0" fontId="2" fillId="0" borderId="57" xfId="34" applyBorder="1" applyAlignment="1">
      <alignment horizontal="center" vertical="center" wrapText="1"/>
      <protection/>
    </xf>
    <xf numFmtId="0" fontId="2" fillId="0" borderId="24" xfId="34" applyBorder="1" applyAlignment="1">
      <alignment horizontal="center" vertical="center" wrapText="1"/>
      <protection/>
    </xf>
    <xf numFmtId="0" fontId="2" fillId="0" borderId="25" xfId="34" applyBorder="1" applyAlignment="1">
      <alignment horizontal="center" vertical="center" wrapText="1"/>
      <protection/>
    </xf>
    <xf numFmtId="0" fontId="2" fillId="0" borderId="26" xfId="34" applyBorder="1" applyAlignment="1">
      <alignment horizontal="center" vertical="center" wrapText="1"/>
      <protection/>
    </xf>
    <xf numFmtId="0" fontId="2" fillId="0" borderId="18" xfId="34" applyBorder="1" applyAlignment="1">
      <alignment horizontal="center" vertical="center" wrapText="1"/>
      <protection/>
    </xf>
    <xf numFmtId="0" fontId="2" fillId="0" borderId="53" xfId="34" applyBorder="1" applyAlignment="1">
      <alignment horizontal="center" vertical="center" wrapText="1"/>
      <protection/>
    </xf>
    <xf numFmtId="0" fontId="2" fillId="0" borderId="48" xfId="34" applyBorder="1" applyAlignment="1">
      <alignment horizontal="center" vertical="center" wrapText="1"/>
      <protection/>
    </xf>
    <xf numFmtId="0" fontId="23" fillId="0" borderId="0" xfId="34" applyFont="1" applyAlignment="1">
      <alignment horizontal="center" vertical="top"/>
      <protection/>
    </xf>
    <xf numFmtId="0" fontId="10" fillId="0" borderId="0" xfId="34" applyFont="1" applyAlignment="1">
      <alignment horizontal="center" vertical="top"/>
      <protection/>
    </xf>
    <xf numFmtId="0" fontId="26" fillId="32" borderId="0" xfId="34" applyFont="1" applyFill="1" applyBorder="1" applyAlignment="1">
      <alignment horizontal="center" vertical="top"/>
      <protection/>
    </xf>
    <xf numFmtId="0" fontId="30" fillId="32" borderId="0" xfId="34" applyFont="1" applyFill="1" applyBorder="1" applyAlignment="1">
      <alignment horizontal="center" vertical="top"/>
      <protection/>
    </xf>
    <xf numFmtId="0" fontId="4" fillId="32" borderId="46" xfId="34" applyFont="1" applyFill="1" applyBorder="1" applyAlignment="1">
      <alignment horizontal="center" vertical="center" wrapText="1"/>
      <protection/>
    </xf>
    <xf numFmtId="0" fontId="4" fillId="32" borderId="53" xfId="34" applyFont="1" applyFill="1" applyBorder="1" applyAlignment="1">
      <alignment horizontal="center" vertical="center" wrapText="1"/>
      <protection/>
    </xf>
    <xf numFmtId="0" fontId="4" fillId="32" borderId="48" xfId="34" applyFont="1" applyFill="1" applyBorder="1" applyAlignment="1">
      <alignment horizontal="center" vertical="center" wrapText="1"/>
      <protection/>
    </xf>
    <xf numFmtId="0" fontId="37" fillId="35" borderId="63" xfId="34" applyFont="1" applyFill="1" applyBorder="1" applyAlignment="1">
      <alignment horizontal="center" vertical="top"/>
      <protection/>
    </xf>
    <xf numFmtId="0" fontId="37" fillId="35" borderId="95" xfId="34" applyFont="1" applyFill="1" applyBorder="1" applyAlignment="1">
      <alignment horizontal="center" vertical="top"/>
      <protection/>
    </xf>
    <xf numFmtId="0" fontId="4" fillId="32" borderId="47" xfId="34" applyFont="1" applyFill="1" applyBorder="1" applyAlignment="1">
      <alignment horizontal="center" vertical="center" wrapText="1"/>
      <protection/>
    </xf>
    <xf numFmtId="0" fontId="4" fillId="32" borderId="18" xfId="34" applyFont="1" applyFill="1" applyBorder="1" applyAlignment="1">
      <alignment horizontal="center" vertical="center" wrapText="1"/>
      <protection/>
    </xf>
    <xf numFmtId="4" fontId="22" fillId="32" borderId="0" xfId="34" applyNumberFormat="1" applyFont="1" applyFill="1" applyAlignment="1">
      <alignment horizontal="left" vertical="top" wrapText="1"/>
      <protection/>
    </xf>
    <xf numFmtId="0" fontId="22" fillId="32" borderId="0" xfId="34" applyFont="1" applyFill="1" applyAlignment="1">
      <alignment horizontal="left" vertical="top"/>
      <protection/>
    </xf>
    <xf numFmtId="4" fontId="4" fillId="32" borderId="0" xfId="34" applyNumberFormat="1" applyFont="1" applyFill="1" applyAlignment="1">
      <alignment horizontal="left" vertical="top" wrapText="1"/>
      <protection/>
    </xf>
    <xf numFmtId="0" fontId="4" fillId="32" borderId="0" xfId="34" applyFont="1" applyFill="1" applyAlignment="1">
      <alignment horizontal="left" vertical="top"/>
      <protection/>
    </xf>
    <xf numFmtId="0" fontId="22" fillId="32" borderId="0" xfId="34" applyFont="1" applyFill="1" applyBorder="1" applyAlignment="1">
      <alignment horizontal="left" vertical="top" wrapText="1"/>
      <protection/>
    </xf>
    <xf numFmtId="0" fontId="22" fillId="32" borderId="0" xfId="34" applyFont="1" applyFill="1" applyAlignment="1">
      <alignment horizontal="left" vertical="top" wrapText="1"/>
      <protection/>
    </xf>
    <xf numFmtId="0" fontId="4" fillId="32" borderId="0" xfId="34" applyFont="1" applyFill="1" applyBorder="1" applyAlignment="1">
      <alignment horizontal="center" vertical="center" wrapText="1"/>
      <protection/>
    </xf>
    <xf numFmtId="0" fontId="5" fillId="32" borderId="0" xfId="34" applyFont="1" applyFill="1" applyBorder="1" applyAlignment="1">
      <alignment horizontal="left" vertical="top" wrapText="1"/>
      <protection/>
    </xf>
    <xf numFmtId="0" fontId="4" fillId="32" borderId="17" xfId="34" applyFont="1" applyFill="1" applyBorder="1" applyAlignment="1">
      <alignment horizontal="center" vertical="center" wrapText="1"/>
      <protection/>
    </xf>
    <xf numFmtId="0" fontId="5" fillId="32" borderId="0" xfId="34" applyFont="1" applyFill="1" applyAlignment="1">
      <alignment horizontal="left" vertical="top"/>
      <protection/>
    </xf>
    <xf numFmtId="0" fontId="4" fillId="32" borderId="96" xfId="34" applyFont="1" applyFill="1" applyBorder="1" applyAlignment="1">
      <alignment horizontal="center" vertical="center" wrapText="1"/>
      <protection/>
    </xf>
    <xf numFmtId="0" fontId="5" fillId="32" borderId="0" xfId="34" applyFont="1" applyFill="1" applyAlignment="1">
      <alignment horizontal="left" vertical="top" wrapText="1"/>
      <protection/>
    </xf>
    <xf numFmtId="0" fontId="33" fillId="35" borderId="63" xfId="34" applyFont="1" applyFill="1" applyBorder="1" applyAlignment="1">
      <alignment horizontal="center" vertical="top"/>
      <protection/>
    </xf>
    <xf numFmtId="0" fontId="33" fillId="35" borderId="95" xfId="34" applyFont="1" applyFill="1" applyBorder="1" applyAlignment="1">
      <alignment horizontal="center" vertical="top"/>
      <protection/>
    </xf>
    <xf numFmtId="0" fontId="4" fillId="32" borderId="97" xfId="34" applyFont="1" applyFill="1" applyBorder="1" applyAlignment="1">
      <alignment horizontal="center" vertical="center" wrapText="1"/>
      <protection/>
    </xf>
    <xf numFmtId="0" fontId="4" fillId="32" borderId="98" xfId="34" applyFont="1" applyFill="1" applyBorder="1" applyAlignment="1">
      <alignment horizontal="center" vertical="center" wrapText="1"/>
      <protection/>
    </xf>
    <xf numFmtId="0" fontId="4" fillId="32" borderId="99" xfId="34" applyFont="1" applyFill="1" applyBorder="1" applyAlignment="1">
      <alignment horizontal="center" vertical="center" wrapText="1"/>
      <protection/>
    </xf>
    <xf numFmtId="0" fontId="7" fillId="0" borderId="48" xfId="34" applyFont="1" applyBorder="1" applyAlignment="1">
      <alignment horizontal="center" vertical="center" wrapText="1"/>
      <protection/>
    </xf>
    <xf numFmtId="0" fontId="7" fillId="0" borderId="17" xfId="34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left" vertical="top"/>
      <protection/>
    </xf>
    <xf numFmtId="0" fontId="7" fillId="0" borderId="23" xfId="34" applyFont="1" applyBorder="1" applyAlignment="1">
      <alignment horizontal="center" vertical="center" wrapText="1"/>
      <protection/>
    </xf>
    <xf numFmtId="0" fontId="5" fillId="32" borderId="0" xfId="34" applyFont="1" applyFill="1" applyAlignment="1">
      <alignment horizontal="left" wrapText="1"/>
      <protection/>
    </xf>
    <xf numFmtId="0" fontId="5" fillId="32" borderId="17" xfId="34" applyFont="1" applyFill="1" applyBorder="1" applyAlignment="1">
      <alignment horizontal="center" vertical="center" wrapText="1"/>
      <protection/>
    </xf>
    <xf numFmtId="0" fontId="2" fillId="32" borderId="17" xfId="34" applyFill="1" applyBorder="1" applyAlignment="1">
      <alignment horizontal="center" vertical="center" wrapText="1"/>
      <protection/>
    </xf>
    <xf numFmtId="0" fontId="2" fillId="32" borderId="47" xfId="34" applyFill="1" applyBorder="1" applyAlignment="1">
      <alignment horizontal="center" vertical="center"/>
      <protection/>
    </xf>
    <xf numFmtId="0" fontId="2" fillId="32" borderId="23" xfId="34" applyFill="1" applyBorder="1" applyAlignment="1">
      <alignment horizontal="center" vertical="center"/>
      <protection/>
    </xf>
    <xf numFmtId="0" fontId="2" fillId="32" borderId="18" xfId="34" applyFill="1" applyBorder="1" applyAlignment="1">
      <alignment horizontal="center" vertical="center"/>
      <protection/>
    </xf>
    <xf numFmtId="0" fontId="26" fillId="32" borderId="0" xfId="34" applyFont="1" applyFill="1" applyBorder="1" applyAlignment="1">
      <alignment horizontal="center"/>
      <protection/>
    </xf>
    <xf numFmtId="3" fontId="6" fillId="32" borderId="46" xfId="34" applyNumberFormat="1" applyFont="1" applyFill="1" applyBorder="1" applyAlignment="1">
      <alignment horizontal="center" vertical="center" wrapText="1"/>
      <protection/>
    </xf>
    <xf numFmtId="3" fontId="6" fillId="32" borderId="48" xfId="34" applyNumberFormat="1" applyFont="1" applyFill="1" applyBorder="1" applyAlignment="1">
      <alignment horizontal="center" vertical="center" wrapText="1"/>
      <protection/>
    </xf>
    <xf numFmtId="0" fontId="6" fillId="32" borderId="17" xfId="34" applyFont="1" applyFill="1" applyBorder="1" applyAlignment="1">
      <alignment horizontal="center" vertical="center" wrapText="1"/>
      <protection/>
    </xf>
    <xf numFmtId="0" fontId="6" fillId="32" borderId="47" xfId="34" applyFont="1" applyFill="1" applyBorder="1" applyAlignment="1">
      <alignment horizontal="center" vertical="center" wrapText="1"/>
      <protection/>
    </xf>
    <xf numFmtId="0" fontId="6" fillId="32" borderId="46" xfId="34" applyFont="1" applyFill="1" applyBorder="1" applyAlignment="1">
      <alignment horizontal="center" vertical="center" wrapText="1"/>
      <protection/>
    </xf>
    <xf numFmtId="0" fontId="6" fillId="32" borderId="48" xfId="34" applyFont="1" applyFill="1" applyBorder="1" applyAlignment="1">
      <alignment horizontal="center" vertical="center" wrapText="1"/>
      <protection/>
    </xf>
    <xf numFmtId="0" fontId="6" fillId="32" borderId="18" xfId="34" applyFont="1" applyFill="1" applyBorder="1" applyAlignment="1">
      <alignment horizontal="center" vertical="center" wrapText="1"/>
      <protection/>
    </xf>
    <xf numFmtId="0" fontId="7" fillId="0" borderId="17" xfId="34" applyFont="1" applyFill="1" applyBorder="1" applyAlignment="1">
      <alignment horizontal="center" vertical="center" wrapText="1"/>
      <protection/>
    </xf>
    <xf numFmtId="0" fontId="7" fillId="0" borderId="47" xfId="34" applyFont="1" applyFill="1" applyBorder="1" applyAlignment="1">
      <alignment horizontal="center" vertical="center" wrapText="1"/>
      <protection/>
    </xf>
    <xf numFmtId="0" fontId="13" fillId="0" borderId="0" xfId="34" applyFont="1" applyBorder="1" applyAlignment="1">
      <alignment vertical="center" wrapText="1"/>
      <protection/>
    </xf>
    <xf numFmtId="0" fontId="7" fillId="0" borderId="0" xfId="34" applyFont="1" applyBorder="1" applyAlignment="1">
      <alignment horizontal="center"/>
      <protection/>
    </xf>
    <xf numFmtId="49" fontId="5" fillId="0" borderId="0" xfId="34" applyNumberFormat="1" applyFont="1" applyBorder="1" applyAlignment="1">
      <alignment horizontal="left" vertical="top" wrapText="1"/>
      <protection/>
    </xf>
    <xf numFmtId="49" fontId="5" fillId="0" borderId="0" xfId="34" applyNumberFormat="1" applyFont="1" applyAlignment="1">
      <alignment horizontal="left" vertical="top" wrapText="1"/>
      <protection/>
    </xf>
    <xf numFmtId="49" fontId="7" fillId="32" borderId="100" xfId="34" applyNumberFormat="1" applyFont="1" applyFill="1" applyBorder="1" applyAlignment="1" applyProtection="1">
      <alignment horizontal="center" vertical="center"/>
      <protection locked="0"/>
    </xf>
    <xf numFmtId="49" fontId="7" fillId="32" borderId="101" xfId="34" applyNumberFormat="1" applyFont="1" applyFill="1" applyBorder="1" applyAlignment="1" applyProtection="1">
      <alignment horizontal="center" vertical="center"/>
      <protection locked="0"/>
    </xf>
    <xf numFmtId="49" fontId="7" fillId="32" borderId="102" xfId="34" applyNumberFormat="1" applyFont="1" applyFill="1" applyBorder="1" applyAlignment="1" applyProtection="1">
      <alignment horizontal="center" vertical="center"/>
      <protection locked="0"/>
    </xf>
    <xf numFmtId="49" fontId="7" fillId="32" borderId="103" xfId="34" applyNumberFormat="1" applyFont="1" applyFill="1" applyBorder="1" applyAlignment="1" applyProtection="1">
      <alignment horizontal="center" vertical="center"/>
      <protection locked="0"/>
    </xf>
    <xf numFmtId="0" fontId="7" fillId="0" borderId="46" xfId="34" applyFont="1" applyFill="1" applyBorder="1" applyAlignment="1">
      <alignment horizontal="center" vertical="center" wrapText="1"/>
      <protection/>
    </xf>
    <xf numFmtId="0" fontId="7" fillId="0" borderId="53" xfId="34" applyFont="1" applyFill="1" applyBorder="1" applyAlignment="1">
      <alignment horizontal="center" vertical="center" wrapText="1"/>
      <protection/>
    </xf>
    <xf numFmtId="0" fontId="7" fillId="0" borderId="48" xfId="34" applyFont="1" applyFill="1" applyBorder="1" applyAlignment="1">
      <alignment horizontal="center" vertical="center" wrapText="1"/>
      <protection/>
    </xf>
    <xf numFmtId="0" fontId="7" fillId="32" borderId="58" xfId="34" applyFont="1" applyFill="1" applyBorder="1" applyAlignment="1">
      <alignment horizontal="center" vertical="center" wrapText="1"/>
      <protection/>
    </xf>
    <xf numFmtId="0" fontId="7" fillId="32" borderId="57" xfId="34" applyFont="1" applyFill="1" applyBorder="1" applyAlignment="1">
      <alignment horizontal="center" vertical="center" wrapText="1"/>
      <protection/>
    </xf>
    <xf numFmtId="0" fontId="7" fillId="32" borderId="24" xfId="34" applyFont="1" applyFill="1" applyBorder="1" applyAlignment="1">
      <alignment horizontal="center" vertical="center" wrapText="1"/>
      <protection/>
    </xf>
    <xf numFmtId="0" fontId="7" fillId="32" borderId="26" xfId="34" applyFont="1" applyFill="1" applyBorder="1" applyAlignment="1">
      <alignment horizontal="center" vertical="center" wrapText="1"/>
      <protection/>
    </xf>
    <xf numFmtId="0" fontId="7" fillId="32" borderId="17" xfId="34" applyFont="1" applyFill="1" applyBorder="1" applyAlignment="1">
      <alignment horizontal="center" vertical="center" wrapText="1"/>
      <protection/>
    </xf>
    <xf numFmtId="0" fontId="7" fillId="32" borderId="47" xfId="34" applyFont="1" applyFill="1" applyBorder="1" applyAlignment="1">
      <alignment horizontal="center" vertical="center" wrapText="1"/>
      <protection/>
    </xf>
    <xf numFmtId="0" fontId="7" fillId="32" borderId="58" xfId="59" applyNumberFormat="1" applyFont="1" applyFill="1" applyBorder="1" applyAlignment="1">
      <alignment horizontal="center" vertical="center"/>
      <protection/>
    </xf>
    <xf numFmtId="0" fontId="5" fillId="32" borderId="43" xfId="34" applyFont="1" applyFill="1" applyBorder="1" applyAlignment="1">
      <alignment horizontal="center" vertical="center"/>
      <protection/>
    </xf>
    <xf numFmtId="0" fontId="5" fillId="32" borderId="57" xfId="34" applyFont="1" applyFill="1" applyBorder="1" applyAlignment="1">
      <alignment horizontal="center" vertical="center"/>
      <protection/>
    </xf>
    <xf numFmtId="0" fontId="5" fillId="32" borderId="24" xfId="34" applyFont="1" applyFill="1" applyBorder="1" applyAlignment="1">
      <alignment horizontal="center" vertical="center"/>
      <protection/>
    </xf>
    <xf numFmtId="0" fontId="5" fillId="32" borderId="25" xfId="34" applyFont="1" applyFill="1" applyBorder="1" applyAlignment="1">
      <alignment horizontal="center" vertical="center"/>
      <protection/>
    </xf>
    <xf numFmtId="0" fontId="5" fillId="32" borderId="26" xfId="34" applyFont="1" applyFill="1" applyBorder="1" applyAlignment="1">
      <alignment horizontal="center" vertical="center"/>
      <protection/>
    </xf>
    <xf numFmtId="0" fontId="12" fillId="0" borderId="17" xfId="34" applyFont="1" applyFill="1" applyBorder="1" applyAlignment="1">
      <alignment horizontal="center" vertical="center" wrapText="1"/>
      <protection/>
    </xf>
    <xf numFmtId="0" fontId="5" fillId="32" borderId="46" xfId="34" applyFont="1" applyFill="1" applyBorder="1" applyAlignment="1">
      <alignment horizontal="center" vertical="center" wrapText="1"/>
      <protection/>
    </xf>
    <xf numFmtId="0" fontId="5" fillId="32" borderId="48" xfId="34" applyFont="1" applyFill="1" applyBorder="1" applyAlignment="1">
      <alignment horizontal="center" vertical="center" wrapText="1"/>
      <protection/>
    </xf>
    <xf numFmtId="0" fontId="31" fillId="35" borderId="25" xfId="34" applyFont="1" applyFill="1" applyBorder="1" applyAlignment="1">
      <alignment horizontal="center" vertical="center"/>
      <protection/>
    </xf>
    <xf numFmtId="0" fontId="31" fillId="35" borderId="104" xfId="34" applyFont="1" applyFill="1" applyBorder="1" applyAlignment="1">
      <alignment horizontal="center" vertical="center"/>
      <protection/>
    </xf>
    <xf numFmtId="0" fontId="26" fillId="32" borderId="0" xfId="34" applyFont="1" applyFill="1" applyBorder="1" applyAlignment="1">
      <alignment horizontal="center" vertical="center"/>
      <protection/>
    </xf>
    <xf numFmtId="0" fontId="30" fillId="32" borderId="0" xfId="34" applyFont="1" applyFill="1" applyBorder="1" applyAlignment="1">
      <alignment horizontal="center" vertical="center"/>
      <protection/>
    </xf>
    <xf numFmtId="0" fontId="5" fillId="32" borderId="0" xfId="34" applyFont="1" applyFill="1" applyAlignment="1">
      <alignment horizontal="left" vertical="center" wrapText="1"/>
      <protection/>
    </xf>
    <xf numFmtId="0" fontId="27" fillId="32" borderId="18" xfId="34" applyFont="1" applyFill="1" applyBorder="1" applyAlignment="1">
      <alignment horizontal="center" vertical="center"/>
      <protection/>
    </xf>
    <xf numFmtId="0" fontId="7" fillId="32" borderId="46" xfId="34" applyFont="1" applyFill="1" applyBorder="1" applyAlignment="1">
      <alignment horizontal="center" vertical="center" wrapText="1"/>
      <protection/>
    </xf>
    <xf numFmtId="0" fontId="7" fillId="32" borderId="48" xfId="34" applyFont="1" applyFill="1" applyBorder="1" applyAlignment="1">
      <alignment horizontal="center" vertical="center" wrapText="1"/>
      <protection/>
    </xf>
    <xf numFmtId="0" fontId="4" fillId="32" borderId="0" xfId="34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 wrapText="1"/>
      <protection/>
    </xf>
    <xf numFmtId="0" fontId="7" fillId="32" borderId="55" xfId="34" applyFont="1" applyFill="1" applyBorder="1" applyAlignment="1">
      <alignment horizontal="left" vertical="center"/>
      <protection/>
    </xf>
    <xf numFmtId="0" fontId="7" fillId="32" borderId="45" xfId="34" applyFont="1" applyFill="1" applyBorder="1" applyAlignment="1">
      <alignment horizontal="left" vertical="center"/>
      <protection/>
    </xf>
    <xf numFmtId="0" fontId="7" fillId="32" borderId="90" xfId="34" applyFont="1" applyFill="1" applyBorder="1" applyAlignment="1">
      <alignment horizontal="left" vertical="center"/>
      <protection/>
    </xf>
    <xf numFmtId="0" fontId="5" fillId="32" borderId="55" xfId="34" applyFont="1" applyFill="1" applyBorder="1" applyAlignment="1">
      <alignment horizontal="left" vertical="center" wrapText="1"/>
      <protection/>
    </xf>
    <xf numFmtId="0" fontId="5" fillId="32" borderId="45" xfId="34" applyFont="1" applyFill="1" applyBorder="1" applyAlignment="1">
      <alignment horizontal="left" vertical="center" wrapText="1"/>
      <protection/>
    </xf>
    <xf numFmtId="0" fontId="5" fillId="32" borderId="90" xfId="34" applyFont="1" applyFill="1" applyBorder="1" applyAlignment="1">
      <alignment horizontal="left" vertical="center" wrapText="1"/>
      <protection/>
    </xf>
    <xf numFmtId="0" fontId="7" fillId="32" borderId="55" xfId="34" applyFont="1" applyFill="1" applyBorder="1" applyAlignment="1">
      <alignment horizontal="center" vertical="center"/>
      <protection/>
    </xf>
    <xf numFmtId="0" fontId="7" fillId="32" borderId="90" xfId="34" applyFont="1" applyFill="1" applyBorder="1" applyAlignment="1">
      <alignment horizontal="center" vertical="center"/>
      <protection/>
    </xf>
    <xf numFmtId="0" fontId="5" fillId="0" borderId="0" xfId="34" applyFont="1" applyAlignment="1">
      <alignment horizontal="left" vertical="center" wrapText="1"/>
      <protection/>
    </xf>
    <xf numFmtId="4" fontId="6" fillId="0" borderId="24" xfId="34" applyNumberFormat="1" applyFont="1" applyBorder="1" applyAlignment="1">
      <alignment horizontal="center" vertical="center" wrapText="1"/>
      <protection/>
    </xf>
    <xf numFmtId="4" fontId="6" fillId="0" borderId="105" xfId="34" applyNumberFormat="1" applyFont="1" applyBorder="1" applyAlignment="1">
      <alignment horizontal="center" vertical="center" wrapText="1"/>
      <protection/>
    </xf>
    <xf numFmtId="0" fontId="33" fillId="0" borderId="0" xfId="34" applyFont="1" applyBorder="1" applyAlignment="1">
      <alignment horizontal="center" vertical="center"/>
      <protection/>
    </xf>
    <xf numFmtId="0" fontId="6" fillId="0" borderId="106" xfId="34" applyFont="1" applyBorder="1" applyAlignment="1">
      <alignment horizontal="center" vertical="center" wrapText="1"/>
      <protection/>
    </xf>
    <xf numFmtId="0" fontId="6" fillId="0" borderId="107" xfId="34" applyFont="1" applyBorder="1" applyAlignment="1">
      <alignment horizontal="center" vertical="center" wrapText="1"/>
      <protection/>
    </xf>
    <xf numFmtId="0" fontId="6" fillId="0" borderId="108" xfId="34" applyFont="1" applyBorder="1" applyAlignment="1">
      <alignment horizontal="center" vertical="center" wrapText="1"/>
      <protection/>
    </xf>
    <xf numFmtId="0" fontId="6" fillId="0" borderId="109" xfId="34" applyFont="1" applyBorder="1" applyAlignment="1">
      <alignment horizontal="center" vertical="center" wrapText="1"/>
      <protection/>
    </xf>
    <xf numFmtId="0" fontId="6" fillId="0" borderId="25" xfId="34" applyFont="1" applyBorder="1" applyAlignment="1">
      <alignment horizontal="center" vertical="center" wrapText="1"/>
      <protection/>
    </xf>
    <xf numFmtId="0" fontId="6" fillId="0" borderId="26" xfId="34" applyFont="1" applyBorder="1" applyAlignment="1">
      <alignment horizontal="center" vertical="center" wrapText="1"/>
      <protection/>
    </xf>
    <xf numFmtId="0" fontId="6" fillId="0" borderId="110" xfId="34" applyFont="1" applyBorder="1" applyAlignment="1">
      <alignment horizontal="center" vertical="center" wrapText="1"/>
      <protection/>
    </xf>
    <xf numFmtId="0" fontId="5" fillId="0" borderId="111" xfId="34" applyFont="1" applyBorder="1" applyAlignment="1">
      <alignment horizontal="center" vertical="center" wrapText="1"/>
      <protection/>
    </xf>
    <xf numFmtId="0" fontId="5" fillId="0" borderId="98" xfId="34" applyFont="1" applyBorder="1" applyAlignment="1">
      <alignment horizontal="center" vertical="center" wrapText="1"/>
      <protection/>
    </xf>
    <xf numFmtId="0" fontId="7" fillId="0" borderId="112" xfId="34" applyFont="1" applyBorder="1" applyAlignment="1">
      <alignment horizontal="center" vertical="center" wrapText="1"/>
      <protection/>
    </xf>
    <xf numFmtId="4" fontId="7" fillId="0" borderId="112" xfId="34" applyNumberFormat="1" applyFont="1" applyBorder="1" applyAlignment="1">
      <alignment horizontal="center" vertical="center" wrapText="1"/>
      <protection/>
    </xf>
    <xf numFmtId="0" fontId="7" fillId="0" borderId="62" xfId="34" applyFont="1" applyFill="1" applyBorder="1" applyAlignment="1">
      <alignment horizontal="left" vertical="center"/>
      <protection/>
    </xf>
    <xf numFmtId="0" fontId="7" fillId="0" borderId="56" xfId="34" applyFont="1" applyFill="1" applyBorder="1" applyAlignment="1">
      <alignment horizontal="left" vertical="center"/>
      <protection/>
    </xf>
    <xf numFmtId="0" fontId="7" fillId="0" borderId="52" xfId="34" applyFont="1" applyFill="1" applyBorder="1" applyAlignment="1">
      <alignment horizontal="left" vertical="center"/>
      <protection/>
    </xf>
    <xf numFmtId="0" fontId="5" fillId="0" borderId="62" xfId="34" applyFont="1" applyFill="1" applyBorder="1" applyAlignment="1">
      <alignment horizontal="left" vertical="center" wrapText="1"/>
      <protection/>
    </xf>
    <xf numFmtId="0" fontId="5" fillId="0" borderId="56" xfId="34" applyFont="1" applyFill="1" applyBorder="1" applyAlignment="1">
      <alignment horizontal="left" vertical="center" wrapText="1"/>
      <protection/>
    </xf>
    <xf numFmtId="0" fontId="5" fillId="0" borderId="52" xfId="34" applyFont="1" applyFill="1" applyBorder="1" applyAlignment="1">
      <alignment horizontal="left" vertical="center" wrapText="1"/>
      <protection/>
    </xf>
    <xf numFmtId="0" fontId="7" fillId="0" borderId="62" xfId="34" applyFont="1" applyFill="1" applyBorder="1" applyAlignment="1">
      <alignment horizontal="center" vertical="center"/>
      <protection/>
    </xf>
    <xf numFmtId="0" fontId="7" fillId="0" borderId="52" xfId="34" applyFont="1" applyFill="1" applyBorder="1" applyAlignment="1">
      <alignment horizontal="center" vertical="center"/>
      <protection/>
    </xf>
    <xf numFmtId="0" fontId="7" fillId="32" borderId="55" xfId="34" applyFont="1" applyFill="1" applyBorder="1" applyAlignment="1">
      <alignment horizontal="center" vertical="center" wrapText="1"/>
      <protection/>
    </xf>
    <xf numFmtId="0" fontId="7" fillId="32" borderId="90" xfId="34" applyFont="1" applyFill="1" applyBorder="1" applyAlignment="1">
      <alignment horizontal="center" vertical="center" wrapText="1"/>
      <protection/>
    </xf>
    <xf numFmtId="0" fontId="7" fillId="32" borderId="58" xfId="34" applyFont="1" applyFill="1" applyBorder="1" applyAlignment="1">
      <alignment horizontal="center" vertical="center"/>
      <protection/>
    </xf>
    <xf numFmtId="0" fontId="7" fillId="32" borderId="43" xfId="34" applyFont="1" applyFill="1" applyBorder="1" applyAlignment="1">
      <alignment horizontal="center" vertical="center"/>
      <protection/>
    </xf>
    <xf numFmtId="0" fontId="7" fillId="32" borderId="57" xfId="34" applyFont="1" applyFill="1" applyBorder="1" applyAlignment="1">
      <alignment horizontal="center" vertical="center"/>
      <protection/>
    </xf>
    <xf numFmtId="0" fontId="7" fillId="32" borderId="24" xfId="34" applyFont="1" applyFill="1" applyBorder="1" applyAlignment="1">
      <alignment horizontal="center" vertical="center"/>
      <protection/>
    </xf>
    <xf numFmtId="0" fontId="7" fillId="32" borderId="25" xfId="34" applyFont="1" applyFill="1" applyBorder="1" applyAlignment="1">
      <alignment horizontal="center" vertical="center"/>
      <protection/>
    </xf>
    <xf numFmtId="0" fontId="7" fillId="32" borderId="26" xfId="34" applyFont="1" applyFill="1" applyBorder="1" applyAlignment="1">
      <alignment horizontal="center" vertical="center"/>
      <protection/>
    </xf>
    <xf numFmtId="0" fontId="7" fillId="32" borderId="113" xfId="34" applyFont="1" applyFill="1" applyBorder="1" applyAlignment="1">
      <alignment horizontal="left" vertical="center" wrapText="1"/>
      <protection/>
    </xf>
    <xf numFmtId="0" fontId="0" fillId="32" borderId="43" xfId="0" applyFont="1" applyFill="1" applyBorder="1" applyAlignment="1">
      <alignment horizontal="left" vertical="center" wrapText="1"/>
    </xf>
    <xf numFmtId="0" fontId="0" fillId="32" borderId="57" xfId="0" applyFont="1" applyFill="1" applyBorder="1" applyAlignment="1">
      <alignment horizontal="left" vertical="center" wrapText="1"/>
    </xf>
    <xf numFmtId="0" fontId="0" fillId="32" borderId="114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42" xfId="0" applyFont="1" applyFill="1" applyBorder="1" applyAlignment="1">
      <alignment horizontal="left" vertical="center" wrapText="1"/>
    </xf>
    <xf numFmtId="0" fontId="0" fillId="32" borderId="109" xfId="0" applyFont="1" applyFill="1" applyBorder="1" applyAlignment="1">
      <alignment horizontal="left" vertical="center" wrapText="1"/>
    </xf>
    <xf numFmtId="0" fontId="0" fillId="32" borderId="25" xfId="0" applyFont="1" applyFill="1" applyBorder="1" applyAlignment="1">
      <alignment horizontal="left" vertical="center" wrapText="1"/>
    </xf>
    <xf numFmtId="0" fontId="0" fillId="32" borderId="26" xfId="0" applyFont="1" applyFill="1" applyBorder="1" applyAlignment="1">
      <alignment horizontal="left" vertical="center" wrapText="1"/>
    </xf>
    <xf numFmtId="0" fontId="7" fillId="32" borderId="113" xfId="34" applyFont="1" applyFill="1" applyBorder="1" applyAlignment="1">
      <alignment horizontal="left" vertical="center"/>
      <protection/>
    </xf>
    <xf numFmtId="0" fontId="7" fillId="32" borderId="114" xfId="34" applyFont="1" applyFill="1" applyBorder="1" applyAlignment="1">
      <alignment horizontal="left" vertical="center"/>
      <protection/>
    </xf>
    <xf numFmtId="0" fontId="7" fillId="32" borderId="115" xfId="34" applyFont="1" applyFill="1" applyBorder="1" applyAlignment="1">
      <alignment horizontal="left" vertical="center"/>
      <protection/>
    </xf>
    <xf numFmtId="0" fontId="7" fillId="32" borderId="116" xfId="34" applyFont="1" applyFill="1" applyBorder="1" applyAlignment="1">
      <alignment horizontal="left" vertical="center"/>
      <protection/>
    </xf>
    <xf numFmtId="0" fontId="7" fillId="32" borderId="74" xfId="34" applyFont="1" applyFill="1" applyBorder="1" applyAlignment="1">
      <alignment horizontal="left" vertical="center"/>
      <protection/>
    </xf>
    <xf numFmtId="0" fontId="7" fillId="38" borderId="18" xfId="34" applyFont="1" applyFill="1" applyBorder="1" applyAlignment="1">
      <alignment horizontal="left" vertical="center"/>
      <protection/>
    </xf>
    <xf numFmtId="0" fontId="7" fillId="38" borderId="17" xfId="34" applyFont="1" applyFill="1" applyBorder="1" applyAlignment="1">
      <alignment horizontal="left" vertical="center"/>
      <protection/>
    </xf>
    <xf numFmtId="0" fontId="7" fillId="32" borderId="54" xfId="34" applyFont="1" applyFill="1" applyBorder="1" applyAlignment="1">
      <alignment horizontal="left" vertical="center"/>
      <protection/>
    </xf>
    <xf numFmtId="0" fontId="7" fillId="32" borderId="44" xfId="34" applyFont="1" applyFill="1" applyBorder="1" applyAlignment="1">
      <alignment horizontal="left" vertical="center"/>
      <protection/>
    </xf>
    <xf numFmtId="0" fontId="7" fillId="32" borderId="59" xfId="34" applyFont="1" applyFill="1" applyBorder="1" applyAlignment="1">
      <alignment horizontal="left" vertical="center"/>
      <protection/>
    </xf>
    <xf numFmtId="0" fontId="7" fillId="32" borderId="54" xfId="34" applyFont="1" applyFill="1" applyBorder="1" applyAlignment="1" quotePrefix="1">
      <alignment horizontal="center" vertical="center"/>
      <protection/>
    </xf>
    <xf numFmtId="0" fontId="7" fillId="32" borderId="59" xfId="34" applyFont="1" applyFill="1" applyBorder="1" applyAlignment="1" quotePrefix="1">
      <alignment horizontal="center" vertical="center"/>
      <protection/>
    </xf>
    <xf numFmtId="0" fontId="5" fillId="32" borderId="43" xfId="34" applyFont="1" applyFill="1" applyBorder="1" applyAlignment="1">
      <alignment horizontal="center" vertical="center" wrapText="1"/>
      <protection/>
    </xf>
    <xf numFmtId="0" fontId="5" fillId="32" borderId="26" xfId="34" applyFont="1" applyFill="1" applyBorder="1" applyAlignment="1">
      <alignment horizontal="center" vertical="center" wrapText="1"/>
      <protection/>
    </xf>
    <xf numFmtId="0" fontId="7" fillId="32" borderId="62" xfId="34" applyFont="1" applyFill="1" applyBorder="1" applyAlignment="1">
      <alignment horizontal="left" vertical="center"/>
      <protection/>
    </xf>
    <xf numFmtId="0" fontId="7" fillId="32" borderId="56" xfId="34" applyFont="1" applyFill="1" applyBorder="1" applyAlignment="1">
      <alignment horizontal="left" vertical="center"/>
      <protection/>
    </xf>
    <xf numFmtId="0" fontId="7" fillId="32" borderId="52" xfId="34" applyFont="1" applyFill="1" applyBorder="1" applyAlignment="1">
      <alignment horizontal="left" vertical="center"/>
      <protection/>
    </xf>
    <xf numFmtId="0" fontId="7" fillId="32" borderId="62" xfId="34" applyFont="1" applyFill="1" applyBorder="1" applyAlignment="1">
      <alignment horizontal="center" vertical="center"/>
      <protection/>
    </xf>
    <xf numFmtId="0" fontId="7" fillId="32" borderId="52" xfId="34" applyFont="1" applyFill="1" applyBorder="1" applyAlignment="1">
      <alignment horizontal="center" vertical="center"/>
      <protection/>
    </xf>
    <xf numFmtId="0" fontId="13" fillId="32" borderId="0" xfId="34" applyFont="1" applyFill="1" applyBorder="1" applyAlignment="1" applyProtection="1">
      <alignment vertical="center" wrapText="1"/>
      <protection hidden="1"/>
    </xf>
    <xf numFmtId="0" fontId="5" fillId="32" borderId="0" xfId="34" applyFont="1" applyFill="1" applyBorder="1" applyAlignment="1" applyProtection="1">
      <alignment vertical="center" wrapText="1"/>
      <protection hidden="1"/>
    </xf>
    <xf numFmtId="0" fontId="7" fillId="32" borderId="47" xfId="34" applyNumberFormat="1" applyFont="1" applyFill="1" applyBorder="1" applyAlignment="1">
      <alignment horizontal="center" vertical="center" wrapText="1"/>
      <protection/>
    </xf>
    <xf numFmtId="0" fontId="7" fillId="32" borderId="18" xfId="34" applyFont="1" applyFill="1" applyBorder="1" applyAlignment="1">
      <alignment horizontal="center" vertical="center" wrapText="1"/>
      <protection/>
    </xf>
    <xf numFmtId="0" fontId="26" fillId="32" borderId="0" xfId="34" applyFont="1" applyFill="1" applyBorder="1" applyAlignment="1">
      <alignment horizontal="center" vertical="center" wrapText="1"/>
      <protection/>
    </xf>
    <xf numFmtId="0" fontId="7" fillId="32" borderId="53" xfId="34" applyFont="1" applyFill="1" applyBorder="1" applyAlignment="1">
      <alignment horizontal="center" vertical="center" wrapText="1"/>
      <protection/>
    </xf>
    <xf numFmtId="9" fontId="31" fillId="35" borderId="0" xfId="34" applyNumberFormat="1" applyFont="1" applyFill="1" applyBorder="1" applyAlignment="1">
      <alignment horizontal="center" vertical="center"/>
      <protection/>
    </xf>
    <xf numFmtId="9" fontId="31" fillId="35" borderId="117" xfId="34" applyNumberFormat="1" applyFont="1" applyFill="1" applyBorder="1" applyAlignment="1">
      <alignment horizontal="center" vertical="center"/>
      <protection/>
    </xf>
    <xf numFmtId="9" fontId="33" fillId="35" borderId="118" xfId="34" applyNumberFormat="1" applyFont="1" applyFill="1" applyBorder="1" applyAlignment="1" applyProtection="1">
      <alignment horizontal="center" vertical="center"/>
      <protection locked="0"/>
    </xf>
    <xf numFmtId="9" fontId="33" fillId="35" borderId="25" xfId="34" applyNumberFormat="1" applyFont="1" applyFill="1" applyBorder="1" applyAlignment="1" applyProtection="1">
      <alignment horizontal="center" vertical="center"/>
      <protection locked="0"/>
    </xf>
    <xf numFmtId="0" fontId="22" fillId="32" borderId="0" xfId="34" applyFont="1" applyFill="1" applyBorder="1" applyAlignment="1">
      <alignment horizontal="center" vertical="center" wrapText="1"/>
      <protection/>
    </xf>
    <xf numFmtId="0" fontId="33" fillId="35" borderId="119" xfId="34" applyFont="1" applyFill="1" applyBorder="1" applyAlignment="1">
      <alignment horizontal="center" vertical="center"/>
      <protection/>
    </xf>
    <xf numFmtId="0" fontId="33" fillId="35" borderId="120" xfId="34" applyFont="1" applyFill="1" applyBorder="1" applyAlignment="1">
      <alignment horizontal="center" vertical="center"/>
      <protection/>
    </xf>
    <xf numFmtId="0" fontId="33" fillId="35" borderId="121" xfId="34" applyFont="1" applyFill="1" applyBorder="1" applyAlignment="1">
      <alignment horizontal="center" vertical="center"/>
      <protection/>
    </xf>
    <xf numFmtId="0" fontId="22" fillId="32" borderId="0" xfId="34" applyFont="1" applyFill="1" applyBorder="1" applyAlignment="1">
      <alignment horizontal="center" vertical="center"/>
      <protection/>
    </xf>
    <xf numFmtId="0" fontId="22" fillId="32" borderId="0" xfId="34" applyFont="1" applyFill="1" applyAlignment="1">
      <alignment horizontal="center" vertical="center"/>
      <protection/>
    </xf>
    <xf numFmtId="0" fontId="15" fillId="32" borderId="17" xfId="34" applyFont="1" applyFill="1" applyBorder="1" applyAlignment="1">
      <alignment horizontal="center" vertical="center"/>
      <protection/>
    </xf>
    <xf numFmtId="0" fontId="5" fillId="32" borderId="0" xfId="34" applyFont="1" applyFill="1" applyBorder="1" applyAlignment="1">
      <alignment horizontal="left" vertical="center"/>
      <protection/>
    </xf>
    <xf numFmtId="0" fontId="5" fillId="32" borderId="0" xfId="34" applyFont="1" applyFill="1" applyBorder="1" applyAlignment="1">
      <alignment vertical="center"/>
      <protection/>
    </xf>
    <xf numFmtId="0" fontId="5" fillId="32" borderId="0" xfId="34" applyFont="1" applyFill="1" applyBorder="1" applyAlignment="1">
      <alignment horizontal="left" vertical="center" wrapText="1"/>
      <protection/>
    </xf>
    <xf numFmtId="0" fontId="5" fillId="32" borderId="0" xfId="34" applyFont="1" applyFill="1" applyBorder="1" applyAlignment="1">
      <alignment vertical="center" wrapText="1"/>
      <protection/>
    </xf>
    <xf numFmtId="0" fontId="7" fillId="32" borderId="17" xfId="34" applyFont="1" applyFill="1" applyBorder="1" applyAlignment="1">
      <alignment horizontal="center" vertical="center"/>
      <protection/>
    </xf>
    <xf numFmtId="0" fontId="17" fillId="32" borderId="0" xfId="34" applyFont="1" applyFill="1" applyBorder="1" applyAlignment="1">
      <alignment horizontal="left" vertical="center" wrapText="1"/>
      <protection/>
    </xf>
    <xf numFmtId="0" fontId="17" fillId="32" borderId="0" xfId="34" applyFont="1" applyFill="1" applyBorder="1" applyAlignment="1">
      <alignment vertical="center" wrapText="1"/>
      <protection/>
    </xf>
    <xf numFmtId="0" fontId="17" fillId="32" borderId="0" xfId="34" applyFont="1" applyFill="1" applyBorder="1" applyAlignment="1">
      <alignment horizontal="left" vertical="center"/>
      <protection/>
    </xf>
    <xf numFmtId="0" fontId="17" fillId="32" borderId="0" xfId="34" applyFont="1" applyFill="1" applyBorder="1" applyAlignment="1">
      <alignment vertical="center"/>
      <protection/>
    </xf>
    <xf numFmtId="0" fontId="5" fillId="32" borderId="0" xfId="34" applyFont="1" applyFill="1" applyBorder="1" applyAlignment="1">
      <alignment horizontal="center" vertical="center" wrapText="1"/>
      <protection/>
    </xf>
    <xf numFmtId="9" fontId="31" fillId="35" borderId="25" xfId="34" applyNumberFormat="1" applyFont="1" applyFill="1" applyBorder="1" applyAlignment="1">
      <alignment horizontal="center" vertical="center"/>
      <protection/>
    </xf>
    <xf numFmtId="9" fontId="31" fillId="35" borderId="104" xfId="34" applyNumberFormat="1" applyFont="1" applyFill="1" applyBorder="1" applyAlignment="1">
      <alignment horizontal="center" vertical="center"/>
      <protection/>
    </xf>
    <xf numFmtId="0" fontId="4" fillId="0" borderId="25" xfId="34" applyFont="1" applyBorder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Domestic 14042009_ITI_draft" xfId="34"/>
    <cellStyle name="normální_Price list 2006 - RWRUS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_Прайс-листы отдела продаж 24.04.0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2 2" xfId="65"/>
    <cellStyle name="Процентный 3" xfId="66"/>
    <cellStyle name="Процентный 4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0</xdr:rowOff>
    </xdr:from>
    <xdr:to>
      <xdr:col>12</xdr:col>
      <xdr:colOff>457200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2438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266700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0</xdr:row>
      <xdr:rowOff>38100</xdr:rowOff>
    </xdr:from>
    <xdr:to>
      <xdr:col>10</xdr:col>
      <xdr:colOff>800100</xdr:colOff>
      <xdr:row>1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81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0</xdr:row>
      <xdr:rowOff>19050</xdr:rowOff>
    </xdr:from>
    <xdr:to>
      <xdr:col>13</xdr:col>
      <xdr:colOff>666750</xdr:colOff>
      <xdr:row>1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9050"/>
          <a:ext cx="2038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638175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381000</xdr:colOff>
      <xdr:row>0</xdr:row>
      <xdr:rowOff>0</xdr:rowOff>
    </xdr:from>
    <xdr:to>
      <xdr:col>31</xdr:col>
      <xdr:colOff>352425</xdr:colOff>
      <xdr:row>2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0"/>
          <a:ext cx="2486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342900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666750</xdr:colOff>
      <xdr:row>1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2095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476250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71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0</xdr:row>
      <xdr:rowOff>38100</xdr:rowOff>
    </xdr:from>
    <xdr:to>
      <xdr:col>12</xdr:col>
      <xdr:colOff>685800</xdr:colOff>
      <xdr:row>2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38100"/>
          <a:ext cx="2438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895350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0</xdr:row>
      <xdr:rowOff>0</xdr:rowOff>
    </xdr:from>
    <xdr:to>
      <xdr:col>12</xdr:col>
      <xdr:colOff>609600</xdr:colOff>
      <xdr:row>2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0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800100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323850</xdr:colOff>
      <xdr:row>0</xdr:row>
      <xdr:rowOff>19050</xdr:rowOff>
    </xdr:from>
    <xdr:to>
      <xdr:col>30</xdr:col>
      <xdr:colOff>352425</xdr:colOff>
      <xdr:row>2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19050"/>
          <a:ext cx="2466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47625</xdr:rowOff>
    </xdr:from>
    <xdr:to>
      <xdr:col>5</xdr:col>
      <xdr:colOff>342900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47625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523875</xdr:colOff>
      <xdr:row>0</xdr:row>
      <xdr:rowOff>57150</xdr:rowOff>
    </xdr:from>
    <xdr:to>
      <xdr:col>30</xdr:col>
      <xdr:colOff>28575</xdr:colOff>
      <xdr:row>2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0" y="57150"/>
          <a:ext cx="2476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19050</xdr:rowOff>
    </xdr:from>
    <xdr:to>
      <xdr:col>5</xdr:col>
      <xdr:colOff>457200</xdr:colOff>
      <xdr:row>2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9050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152400</xdr:colOff>
      <xdr:row>0</xdr:row>
      <xdr:rowOff>76200</xdr:rowOff>
    </xdr:from>
    <xdr:to>
      <xdr:col>30</xdr:col>
      <xdr:colOff>304800</xdr:colOff>
      <xdr:row>2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76200"/>
          <a:ext cx="2476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5</xdr:col>
      <xdr:colOff>314325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28575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2</xdr:row>
      <xdr:rowOff>142875</xdr:rowOff>
    </xdr:from>
    <xdr:to>
      <xdr:col>6</xdr:col>
      <xdr:colOff>66675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542925"/>
          <a:ext cx="1981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</xdr:row>
      <xdr:rowOff>9525</xdr:rowOff>
    </xdr:from>
    <xdr:to>
      <xdr:col>1</xdr:col>
      <xdr:colOff>1485900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09575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9525</xdr:rowOff>
    </xdr:from>
    <xdr:to>
      <xdr:col>12</xdr:col>
      <xdr:colOff>790575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9525"/>
          <a:ext cx="2457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1247775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0</xdr:row>
      <xdr:rowOff>0</xdr:rowOff>
    </xdr:from>
    <xdr:to>
      <xdr:col>16</xdr:col>
      <xdr:colOff>304800</xdr:colOff>
      <xdr:row>1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905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257175</xdr:colOff>
      <xdr:row>1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K\Local%20Settings\Temporary%20Internet%20Files\Content.Outlook\FFIAQA57\&#1074;%20&#1088;&#1072;&#1073;&#1086;&#1090;&#1077;\Domestic_ITI_2803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M-ZHE"/>
      <sheetName val="Lamella Mat"/>
      <sheetName val="TM_Slabs"/>
      <sheetName val="PS100_ZHE_TRK_non alufaced"/>
      <sheetName val="PS100_ZHE_TRK_alufaced"/>
      <sheetName val="PS150_ZHE_TRK_non alufaced"/>
      <sheetName val="ALU TAPE"/>
      <sheetName val="PINS&amp;WASHERS"/>
      <sheetName val="RockFire_FTB"/>
      <sheetName val="RockFire_Conlit PS 150"/>
      <sheetName val="RockFire_Conlit"/>
      <sheetName val="PS-NL CAR"/>
      <sheetName val="PS-NL in foil"/>
      <sheetName val="PS-NL-ALU"/>
      <sheetName val="PACK.LIST PS-NL CAR"/>
      <sheetName val="PACK.LIST PS-NL ALU"/>
      <sheetName val="PACK.LIST PS-NL in foil"/>
      <sheetName val="Лист1"/>
      <sheetName val="Лист2"/>
    </sheetNames>
    <sheetDataSet>
      <sheetData sheetId="0">
        <row r="4">
          <cell r="A4" t="str">
            <v>от 28 марта 2014 г.</v>
          </cell>
        </row>
        <row r="83">
          <cell r="K83" t="str">
            <v>Офис продаж: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90"/>
  <sheetViews>
    <sheetView showGridLines="0" tabSelected="1" view="pageBreakPreview" zoomScale="70" zoomScaleNormal="85" zoomScaleSheetLayoutView="70" zoomScalePageLayoutView="0" workbookViewId="0" topLeftCell="A1">
      <pane xSplit="3" ySplit="8" topLeftCell="D9" activePane="bottomRight" state="frozen"/>
      <selection pane="topLeft" activeCell="A4" sqref="A4:L4"/>
      <selection pane="topRight" activeCell="A4" sqref="A4:L4"/>
      <selection pane="bottomLeft" activeCell="A4" sqref="A4:L4"/>
      <selection pane="bottomRight" activeCell="A27" sqref="A27:C35"/>
    </sheetView>
  </sheetViews>
  <sheetFormatPr defaultColWidth="9.140625" defaultRowHeight="12.75"/>
  <cols>
    <col min="1" max="2" width="13.7109375" style="13" customWidth="1"/>
    <col min="3" max="3" width="8.00390625" style="13" customWidth="1"/>
    <col min="4" max="4" width="48.7109375" style="1" customWidth="1"/>
    <col min="5" max="5" width="10.28125" style="1" hidden="1" customWidth="1"/>
    <col min="6" max="8" width="8.7109375" style="1" customWidth="1"/>
    <col min="9" max="9" width="10.7109375" style="1" customWidth="1"/>
    <col min="10" max="10" width="10.7109375" style="11" customWidth="1"/>
    <col min="11" max="11" width="10.7109375" style="721" customWidth="1"/>
    <col min="12" max="13" width="10.7109375" style="8" customWidth="1"/>
    <col min="14" max="14" width="9.57421875" style="8" hidden="1" customWidth="1"/>
    <col min="15" max="15" width="9.140625" style="10" customWidth="1"/>
    <col min="16" max="16384" width="9.140625" style="1" customWidth="1"/>
  </cols>
  <sheetData>
    <row r="1" spans="1:15" s="655" customFormat="1" ht="15.75" customHeight="1">
      <c r="A1" s="740" t="s">
        <v>0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O1" s="656"/>
    </row>
    <row r="2" spans="1:15" s="655" customFormat="1" ht="15.75" customHeight="1">
      <c r="A2" s="740" t="s">
        <v>1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657"/>
      <c r="O2" s="656"/>
    </row>
    <row r="3" spans="1:15" s="655" customFormat="1" ht="15.75" customHeight="1">
      <c r="A3" s="740" t="s">
        <v>2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657"/>
      <c r="O3" s="656"/>
    </row>
    <row r="4" spans="1:15" s="655" customFormat="1" ht="15.75" customHeight="1">
      <c r="A4" s="740" t="s">
        <v>176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658"/>
      <c r="O4" s="656"/>
    </row>
    <row r="5" spans="1:15" s="153" customFormat="1" ht="15.75" customHeight="1">
      <c r="A5" s="166"/>
      <c r="B5" s="166"/>
      <c r="C5" s="166"/>
      <c r="D5" s="166"/>
      <c r="E5" s="166"/>
      <c r="F5" s="166"/>
      <c r="G5" s="166"/>
      <c r="H5" s="166"/>
      <c r="I5" s="166"/>
      <c r="J5" s="186"/>
      <c r="K5" s="722"/>
      <c r="L5" s="166"/>
      <c r="M5" s="166"/>
      <c r="N5" s="230"/>
      <c r="O5" s="187"/>
    </row>
    <row r="6" spans="1:15" s="153" customFormat="1" ht="15.75" customHeight="1">
      <c r="A6" s="224"/>
      <c r="B6" s="190"/>
      <c r="C6" s="190"/>
      <c r="D6" s="175"/>
      <c r="E6" s="175"/>
      <c r="F6" s="175"/>
      <c r="G6" s="175"/>
      <c r="H6" s="175"/>
      <c r="I6" s="175"/>
      <c r="J6" s="175"/>
      <c r="K6" s="716"/>
      <c r="L6" s="336" t="s">
        <v>149</v>
      </c>
      <c r="M6" s="332">
        <v>0</v>
      </c>
      <c r="N6" s="332"/>
      <c r="O6" s="187"/>
    </row>
    <row r="7" spans="1:15" s="2" customFormat="1" ht="15.75" customHeight="1">
      <c r="A7" s="753" t="s">
        <v>3</v>
      </c>
      <c r="B7" s="754"/>
      <c r="C7" s="755"/>
      <c r="D7" s="761" t="s">
        <v>4</v>
      </c>
      <c r="E7" s="600"/>
      <c r="F7" s="741" t="s">
        <v>5</v>
      </c>
      <c r="G7" s="742"/>
      <c r="H7" s="743"/>
      <c r="I7" s="759" t="s">
        <v>6</v>
      </c>
      <c r="J7" s="747" t="s">
        <v>192</v>
      </c>
      <c r="K7" s="749" t="s">
        <v>193</v>
      </c>
      <c r="L7" s="751" t="s">
        <v>9</v>
      </c>
      <c r="M7" s="752"/>
      <c r="N7" s="231"/>
      <c r="O7" s="21"/>
    </row>
    <row r="8" spans="1:15" s="2" customFormat="1" ht="30.75" customHeight="1">
      <c r="A8" s="756"/>
      <c r="B8" s="757"/>
      <c r="C8" s="758"/>
      <c r="D8" s="760"/>
      <c r="E8" s="601"/>
      <c r="F8" s="3" t="s">
        <v>10</v>
      </c>
      <c r="G8" s="4" t="s">
        <v>11</v>
      </c>
      <c r="H8" s="5" t="s">
        <v>12</v>
      </c>
      <c r="I8" s="760"/>
      <c r="J8" s="748"/>
      <c r="K8" s="750"/>
      <c r="L8" s="167" t="s">
        <v>150</v>
      </c>
      <c r="M8" s="246" t="s">
        <v>151</v>
      </c>
      <c r="N8" s="246" t="s">
        <v>87</v>
      </c>
      <c r="O8" s="21"/>
    </row>
    <row r="9" spans="1:14" ht="13.5" customHeight="1">
      <c r="A9" s="762" t="s">
        <v>13</v>
      </c>
      <c r="B9" s="763"/>
      <c r="C9" s="764"/>
      <c r="D9" s="744" t="s">
        <v>88</v>
      </c>
      <c r="E9" s="602">
        <v>64555</v>
      </c>
      <c r="F9" s="66">
        <v>5000</v>
      </c>
      <c r="G9" s="67">
        <v>1000</v>
      </c>
      <c r="H9" s="68">
        <v>40</v>
      </c>
      <c r="I9" s="69">
        <v>1</v>
      </c>
      <c r="J9" s="319">
        <f>F9*G9*I9/1000000</f>
        <v>5</v>
      </c>
      <c r="K9" s="723">
        <f>F9*G9*H9*I9/1000000000</f>
        <v>0.2</v>
      </c>
      <c r="L9" s="295">
        <f>M9/(1000/H9)</f>
        <v>265.4</v>
      </c>
      <c r="M9" s="295">
        <f>N9*(100%-$M$6)</f>
        <v>6635</v>
      </c>
      <c r="N9" s="295">
        <v>6635</v>
      </c>
    </row>
    <row r="10" spans="1:14" ht="13.5" customHeight="1">
      <c r="A10" s="765"/>
      <c r="B10" s="766"/>
      <c r="C10" s="767"/>
      <c r="D10" s="745"/>
      <c r="E10" s="603">
        <v>65369</v>
      </c>
      <c r="F10" s="72">
        <v>4000</v>
      </c>
      <c r="G10" s="73">
        <v>1000</v>
      </c>
      <c r="H10" s="74">
        <v>50</v>
      </c>
      <c r="I10" s="75">
        <v>1</v>
      </c>
      <c r="J10" s="323">
        <f aca="true" t="shared" si="0" ref="J10:J26">F10*G10*I10/1000000</f>
        <v>4</v>
      </c>
      <c r="K10" s="724">
        <f aca="true" t="shared" si="1" ref="K10:K26">F10*G10*H10*I10/1000000000</f>
        <v>0.2</v>
      </c>
      <c r="L10" s="296">
        <f aca="true" t="shared" si="2" ref="L10:L78">M10/(1000/H10)</f>
        <v>315.45</v>
      </c>
      <c r="M10" s="296">
        <f aca="true" t="shared" si="3" ref="M10:M78">N10*(100%-$M$6)</f>
        <v>6309</v>
      </c>
      <c r="N10" s="296">
        <v>6309</v>
      </c>
    </row>
    <row r="11" spans="1:14" ht="13.5" customHeight="1">
      <c r="A11" s="765"/>
      <c r="B11" s="766"/>
      <c r="C11" s="767"/>
      <c r="D11" s="745"/>
      <c r="E11" s="603">
        <v>68006</v>
      </c>
      <c r="F11" s="72">
        <v>3000</v>
      </c>
      <c r="G11" s="73">
        <v>1000</v>
      </c>
      <c r="H11" s="74">
        <v>60</v>
      </c>
      <c r="I11" s="75">
        <v>1</v>
      </c>
      <c r="J11" s="323">
        <f t="shared" si="0"/>
        <v>3</v>
      </c>
      <c r="K11" s="724">
        <f t="shared" si="1"/>
        <v>0.18</v>
      </c>
      <c r="L11" s="296">
        <f t="shared" si="2"/>
        <v>368.4</v>
      </c>
      <c r="M11" s="296">
        <f t="shared" si="3"/>
        <v>6140</v>
      </c>
      <c r="N11" s="296">
        <v>6140</v>
      </c>
    </row>
    <row r="12" spans="1:14" ht="13.5" customHeight="1">
      <c r="A12" s="765"/>
      <c r="B12" s="766"/>
      <c r="C12" s="767"/>
      <c r="D12" s="745"/>
      <c r="E12" s="603">
        <v>76535</v>
      </c>
      <c r="F12" s="72">
        <v>2000</v>
      </c>
      <c r="G12" s="73">
        <v>1000</v>
      </c>
      <c r="H12" s="74">
        <v>70</v>
      </c>
      <c r="I12" s="75">
        <v>1</v>
      </c>
      <c r="J12" s="323">
        <f t="shared" si="0"/>
        <v>2</v>
      </c>
      <c r="K12" s="724">
        <f t="shared" si="1"/>
        <v>0.14</v>
      </c>
      <c r="L12" s="296">
        <f t="shared" si="2"/>
        <v>425.66999999999996</v>
      </c>
      <c r="M12" s="296">
        <f t="shared" si="3"/>
        <v>6081</v>
      </c>
      <c r="N12" s="296">
        <v>6081</v>
      </c>
    </row>
    <row r="13" spans="1:14" ht="13.5" customHeight="1">
      <c r="A13" s="765"/>
      <c r="B13" s="766"/>
      <c r="C13" s="767"/>
      <c r="D13" s="745"/>
      <c r="E13" s="603">
        <v>72377</v>
      </c>
      <c r="F13" s="72">
        <v>2000</v>
      </c>
      <c r="G13" s="73">
        <v>1000</v>
      </c>
      <c r="H13" s="74">
        <v>80</v>
      </c>
      <c r="I13" s="75">
        <v>1</v>
      </c>
      <c r="J13" s="323">
        <f t="shared" si="0"/>
        <v>2</v>
      </c>
      <c r="K13" s="724">
        <f t="shared" si="1"/>
        <v>0.16</v>
      </c>
      <c r="L13" s="296">
        <f t="shared" si="2"/>
        <v>470.64</v>
      </c>
      <c r="M13" s="296">
        <f t="shared" si="3"/>
        <v>5883</v>
      </c>
      <c r="N13" s="296">
        <v>5883</v>
      </c>
    </row>
    <row r="14" spans="1:14" ht="13.5" customHeight="1">
      <c r="A14" s="765"/>
      <c r="B14" s="766"/>
      <c r="C14" s="767"/>
      <c r="D14" s="745"/>
      <c r="E14" s="603">
        <v>73766</v>
      </c>
      <c r="F14" s="72">
        <v>2000</v>
      </c>
      <c r="G14" s="73">
        <v>1000</v>
      </c>
      <c r="H14" s="74">
        <v>90</v>
      </c>
      <c r="I14" s="75">
        <v>1</v>
      </c>
      <c r="J14" s="323">
        <f t="shared" si="0"/>
        <v>2</v>
      </c>
      <c r="K14" s="724">
        <f t="shared" si="1"/>
        <v>0.18</v>
      </c>
      <c r="L14" s="296">
        <f t="shared" si="2"/>
        <v>513.63</v>
      </c>
      <c r="M14" s="296">
        <f t="shared" si="3"/>
        <v>5707</v>
      </c>
      <c r="N14" s="296">
        <v>5707</v>
      </c>
    </row>
    <row r="15" spans="1:14" ht="13.5" customHeight="1">
      <c r="A15" s="765"/>
      <c r="B15" s="766"/>
      <c r="C15" s="767"/>
      <c r="D15" s="745"/>
      <c r="E15" s="603">
        <v>72272</v>
      </c>
      <c r="F15" s="72">
        <v>2000</v>
      </c>
      <c r="G15" s="73">
        <v>1000</v>
      </c>
      <c r="H15" s="74">
        <v>100</v>
      </c>
      <c r="I15" s="75">
        <v>1</v>
      </c>
      <c r="J15" s="323">
        <f t="shared" si="0"/>
        <v>2</v>
      </c>
      <c r="K15" s="724">
        <f t="shared" si="1"/>
        <v>0.2</v>
      </c>
      <c r="L15" s="296">
        <f t="shared" si="2"/>
        <v>578.6</v>
      </c>
      <c r="M15" s="296">
        <f t="shared" si="3"/>
        <v>5786</v>
      </c>
      <c r="N15" s="296">
        <v>5786</v>
      </c>
    </row>
    <row r="16" spans="1:14" ht="13.5" customHeight="1">
      <c r="A16" s="765"/>
      <c r="B16" s="766"/>
      <c r="C16" s="767"/>
      <c r="D16" s="745"/>
      <c r="E16" s="603">
        <v>84237</v>
      </c>
      <c r="F16" s="72">
        <v>2000</v>
      </c>
      <c r="G16" s="73">
        <v>1000</v>
      </c>
      <c r="H16" s="74">
        <v>110</v>
      </c>
      <c r="I16" s="75">
        <v>1</v>
      </c>
      <c r="J16" s="323">
        <f t="shared" si="0"/>
        <v>2</v>
      </c>
      <c r="K16" s="724">
        <f t="shared" si="1"/>
        <v>0.22</v>
      </c>
      <c r="L16" s="296">
        <f>M16/(1000/H16)</f>
        <v>636.4599999999999</v>
      </c>
      <c r="M16" s="296">
        <f t="shared" si="3"/>
        <v>5786</v>
      </c>
      <c r="N16" s="296">
        <v>5786</v>
      </c>
    </row>
    <row r="17" spans="1:14" ht="13.5" customHeight="1">
      <c r="A17" s="768"/>
      <c r="B17" s="769"/>
      <c r="C17" s="770"/>
      <c r="D17" s="746"/>
      <c r="E17" s="604">
        <v>82605</v>
      </c>
      <c r="F17" s="79">
        <v>2000</v>
      </c>
      <c r="G17" s="80">
        <v>1000</v>
      </c>
      <c r="H17" s="81">
        <v>120</v>
      </c>
      <c r="I17" s="82">
        <v>1</v>
      </c>
      <c r="J17" s="725">
        <f t="shared" si="0"/>
        <v>2</v>
      </c>
      <c r="K17" s="726">
        <f t="shared" si="1"/>
        <v>0.24</v>
      </c>
      <c r="L17" s="297">
        <f t="shared" si="2"/>
        <v>694.3199999999999</v>
      </c>
      <c r="M17" s="297">
        <f t="shared" si="3"/>
        <v>5786</v>
      </c>
      <c r="N17" s="297">
        <v>5786</v>
      </c>
    </row>
    <row r="18" spans="1:14" ht="13.5" customHeight="1">
      <c r="A18" s="762" t="s">
        <v>14</v>
      </c>
      <c r="B18" s="763"/>
      <c r="C18" s="764"/>
      <c r="D18" s="744" t="s">
        <v>88</v>
      </c>
      <c r="E18" s="602">
        <v>111976</v>
      </c>
      <c r="F18" s="66">
        <v>5000</v>
      </c>
      <c r="G18" s="67">
        <v>1000</v>
      </c>
      <c r="H18" s="68">
        <v>40</v>
      </c>
      <c r="I18" s="69">
        <v>1</v>
      </c>
      <c r="J18" s="319">
        <f t="shared" si="0"/>
        <v>5</v>
      </c>
      <c r="K18" s="723">
        <f t="shared" si="1"/>
        <v>0.2</v>
      </c>
      <c r="L18" s="295">
        <f t="shared" si="2"/>
        <v>447.68</v>
      </c>
      <c r="M18" s="295">
        <f t="shared" si="3"/>
        <v>11192</v>
      </c>
      <c r="N18" s="295">
        <v>11192</v>
      </c>
    </row>
    <row r="19" spans="1:14" ht="13.5" customHeight="1">
      <c r="A19" s="765"/>
      <c r="B19" s="766"/>
      <c r="C19" s="767"/>
      <c r="D19" s="745"/>
      <c r="E19" s="603">
        <v>111975</v>
      </c>
      <c r="F19" s="72">
        <v>4000</v>
      </c>
      <c r="G19" s="73">
        <v>1000</v>
      </c>
      <c r="H19" s="74">
        <v>50</v>
      </c>
      <c r="I19" s="75">
        <v>1</v>
      </c>
      <c r="J19" s="323">
        <f t="shared" si="0"/>
        <v>4</v>
      </c>
      <c r="K19" s="724">
        <f t="shared" si="1"/>
        <v>0.2</v>
      </c>
      <c r="L19" s="296">
        <f t="shared" si="2"/>
        <v>501.5</v>
      </c>
      <c r="M19" s="296">
        <f>N19*(100%-$M$6)</f>
        <v>10030</v>
      </c>
      <c r="N19" s="296">
        <v>10030</v>
      </c>
    </row>
    <row r="20" spans="1:14" ht="13.5" customHeight="1">
      <c r="A20" s="765"/>
      <c r="B20" s="766"/>
      <c r="C20" s="767"/>
      <c r="D20" s="745"/>
      <c r="E20" s="603">
        <v>115332</v>
      </c>
      <c r="F20" s="72">
        <v>3000</v>
      </c>
      <c r="G20" s="73">
        <v>1000</v>
      </c>
      <c r="H20" s="74">
        <v>60</v>
      </c>
      <c r="I20" s="75">
        <v>1</v>
      </c>
      <c r="J20" s="323">
        <f t="shared" si="0"/>
        <v>3</v>
      </c>
      <c r="K20" s="724">
        <f t="shared" si="1"/>
        <v>0.18</v>
      </c>
      <c r="L20" s="296">
        <f t="shared" si="2"/>
        <v>558.36</v>
      </c>
      <c r="M20" s="296">
        <f t="shared" si="3"/>
        <v>9306</v>
      </c>
      <c r="N20" s="296">
        <v>9306</v>
      </c>
    </row>
    <row r="21" spans="1:14" ht="13.5" customHeight="1">
      <c r="A21" s="765"/>
      <c r="B21" s="766"/>
      <c r="C21" s="767"/>
      <c r="D21" s="745"/>
      <c r="E21" s="603">
        <v>115336</v>
      </c>
      <c r="F21" s="72">
        <v>2000</v>
      </c>
      <c r="G21" s="73">
        <v>1000</v>
      </c>
      <c r="H21" s="74">
        <v>70</v>
      </c>
      <c r="I21" s="75">
        <v>1</v>
      </c>
      <c r="J21" s="323">
        <f t="shared" si="0"/>
        <v>2</v>
      </c>
      <c r="K21" s="724">
        <f t="shared" si="1"/>
        <v>0.14</v>
      </c>
      <c r="L21" s="296">
        <f t="shared" si="2"/>
        <v>619.99</v>
      </c>
      <c r="M21" s="296">
        <f t="shared" si="3"/>
        <v>8857</v>
      </c>
      <c r="N21" s="296">
        <v>8857</v>
      </c>
    </row>
    <row r="22" spans="1:14" ht="13.5" customHeight="1">
      <c r="A22" s="765"/>
      <c r="B22" s="766"/>
      <c r="C22" s="767"/>
      <c r="D22" s="745"/>
      <c r="E22" s="603">
        <v>105804</v>
      </c>
      <c r="F22" s="72">
        <v>2000</v>
      </c>
      <c r="G22" s="73">
        <v>1000</v>
      </c>
      <c r="H22" s="74">
        <v>80</v>
      </c>
      <c r="I22" s="75">
        <v>1</v>
      </c>
      <c r="J22" s="323">
        <f t="shared" si="0"/>
        <v>2</v>
      </c>
      <c r="K22" s="724">
        <f t="shared" si="1"/>
        <v>0.16</v>
      </c>
      <c r="L22" s="296">
        <f t="shared" si="2"/>
        <v>668.32</v>
      </c>
      <c r="M22" s="296">
        <f t="shared" si="3"/>
        <v>8354</v>
      </c>
      <c r="N22" s="296">
        <v>8354</v>
      </c>
    </row>
    <row r="23" spans="1:14" ht="13.5" customHeight="1">
      <c r="A23" s="765"/>
      <c r="B23" s="766"/>
      <c r="C23" s="767"/>
      <c r="D23" s="745"/>
      <c r="E23" s="603">
        <v>130710</v>
      </c>
      <c r="F23" s="72">
        <v>2000</v>
      </c>
      <c r="G23" s="73">
        <v>1000</v>
      </c>
      <c r="H23" s="74">
        <v>90</v>
      </c>
      <c r="I23" s="75">
        <v>1</v>
      </c>
      <c r="J23" s="323">
        <f t="shared" si="0"/>
        <v>2</v>
      </c>
      <c r="K23" s="724">
        <f t="shared" si="1"/>
        <v>0.18</v>
      </c>
      <c r="L23" s="296">
        <f t="shared" si="2"/>
        <v>714.4200000000001</v>
      </c>
      <c r="M23" s="296">
        <f t="shared" si="3"/>
        <v>7938</v>
      </c>
      <c r="N23" s="296">
        <v>7938</v>
      </c>
    </row>
    <row r="24" spans="1:14" ht="13.5" customHeight="1">
      <c r="A24" s="765"/>
      <c r="B24" s="766"/>
      <c r="C24" s="767"/>
      <c r="D24" s="745"/>
      <c r="E24" s="603">
        <v>115345</v>
      </c>
      <c r="F24" s="72">
        <v>2000</v>
      </c>
      <c r="G24" s="73">
        <v>1000</v>
      </c>
      <c r="H24" s="74">
        <v>100</v>
      </c>
      <c r="I24" s="75">
        <v>1</v>
      </c>
      <c r="J24" s="323">
        <f t="shared" si="0"/>
        <v>2</v>
      </c>
      <c r="K24" s="724">
        <f t="shared" si="1"/>
        <v>0.2</v>
      </c>
      <c r="L24" s="296">
        <f t="shared" si="2"/>
        <v>784.3</v>
      </c>
      <c r="M24" s="296">
        <f t="shared" si="3"/>
        <v>7843</v>
      </c>
      <c r="N24" s="296">
        <v>7843</v>
      </c>
    </row>
    <row r="25" spans="1:14" ht="13.5" customHeight="1">
      <c r="A25" s="765"/>
      <c r="B25" s="766"/>
      <c r="C25" s="767"/>
      <c r="D25" s="745"/>
      <c r="E25" s="603">
        <v>122181</v>
      </c>
      <c r="F25" s="72">
        <v>2000</v>
      </c>
      <c r="G25" s="73">
        <v>1000</v>
      </c>
      <c r="H25" s="74">
        <v>110</v>
      </c>
      <c r="I25" s="75">
        <v>1</v>
      </c>
      <c r="J25" s="323">
        <f t="shared" si="0"/>
        <v>2</v>
      </c>
      <c r="K25" s="724">
        <f t="shared" si="1"/>
        <v>0.22</v>
      </c>
      <c r="L25" s="296">
        <f>M25/(1000/H25)</f>
        <v>854.92</v>
      </c>
      <c r="M25" s="296">
        <f t="shared" si="3"/>
        <v>7772</v>
      </c>
      <c r="N25" s="296">
        <v>7772</v>
      </c>
    </row>
    <row r="26" spans="1:14" ht="13.5" customHeight="1">
      <c r="A26" s="768"/>
      <c r="B26" s="769"/>
      <c r="C26" s="770"/>
      <c r="D26" s="746"/>
      <c r="E26" s="604">
        <v>130708</v>
      </c>
      <c r="F26" s="79">
        <v>2000</v>
      </c>
      <c r="G26" s="80">
        <v>1000</v>
      </c>
      <c r="H26" s="81">
        <v>120</v>
      </c>
      <c r="I26" s="82">
        <v>1</v>
      </c>
      <c r="J26" s="725">
        <f t="shared" si="0"/>
        <v>2</v>
      </c>
      <c r="K26" s="726">
        <f t="shared" si="1"/>
        <v>0.24</v>
      </c>
      <c r="L26" s="297">
        <f t="shared" si="2"/>
        <v>908.64</v>
      </c>
      <c r="M26" s="297">
        <f t="shared" si="3"/>
        <v>7572</v>
      </c>
      <c r="N26" s="297">
        <v>7572</v>
      </c>
    </row>
    <row r="27" spans="1:14" ht="13.5" customHeight="1">
      <c r="A27" s="788" t="s">
        <v>15</v>
      </c>
      <c r="B27" s="789"/>
      <c r="C27" s="790"/>
      <c r="D27" s="744" t="s">
        <v>16</v>
      </c>
      <c r="E27" s="602">
        <v>64558</v>
      </c>
      <c r="F27" s="729">
        <v>5000</v>
      </c>
      <c r="G27" s="730">
        <v>1000</v>
      </c>
      <c r="H27" s="731">
        <v>40</v>
      </c>
      <c r="I27" s="732">
        <v>1</v>
      </c>
      <c r="J27" s="733">
        <f aca="true" t="shared" si="4" ref="J27:J81">F27*G27*I27/1000000</f>
        <v>5</v>
      </c>
      <c r="K27" s="734">
        <f aca="true" t="shared" si="5" ref="K27:K81">F27*G27*H27*I27/1000000000</f>
        <v>0.2</v>
      </c>
      <c r="L27" s="688">
        <f t="shared" si="2"/>
        <v>310.48</v>
      </c>
      <c r="M27" s="688">
        <f t="shared" si="3"/>
        <v>7762</v>
      </c>
      <c r="N27" s="295">
        <v>7762</v>
      </c>
    </row>
    <row r="28" spans="1:14" ht="13.5" customHeight="1">
      <c r="A28" s="791"/>
      <c r="B28" s="792"/>
      <c r="C28" s="793"/>
      <c r="D28" s="745"/>
      <c r="E28" s="603">
        <v>65373</v>
      </c>
      <c r="F28" s="735">
        <v>4000</v>
      </c>
      <c r="G28" s="736">
        <v>1000</v>
      </c>
      <c r="H28" s="737">
        <v>50</v>
      </c>
      <c r="I28" s="650">
        <v>1</v>
      </c>
      <c r="J28" s="738">
        <f t="shared" si="4"/>
        <v>4</v>
      </c>
      <c r="K28" s="739">
        <f t="shared" si="5"/>
        <v>0.2</v>
      </c>
      <c r="L28" s="403">
        <f t="shared" si="2"/>
        <v>359.25</v>
      </c>
      <c r="M28" s="403">
        <f t="shared" si="3"/>
        <v>7185</v>
      </c>
      <c r="N28" s="296">
        <v>7185</v>
      </c>
    </row>
    <row r="29" spans="1:14" ht="13.5" customHeight="1">
      <c r="A29" s="791"/>
      <c r="B29" s="792"/>
      <c r="C29" s="793"/>
      <c r="D29" s="745"/>
      <c r="E29" s="603">
        <v>67467</v>
      </c>
      <c r="F29" s="735">
        <v>3000</v>
      </c>
      <c r="G29" s="736">
        <v>1000</v>
      </c>
      <c r="H29" s="737">
        <v>60</v>
      </c>
      <c r="I29" s="650">
        <v>1</v>
      </c>
      <c r="J29" s="738">
        <f t="shared" si="4"/>
        <v>3</v>
      </c>
      <c r="K29" s="739">
        <f t="shared" si="5"/>
        <v>0.18</v>
      </c>
      <c r="L29" s="403">
        <f t="shared" si="2"/>
        <v>410.88</v>
      </c>
      <c r="M29" s="403">
        <f t="shared" si="3"/>
        <v>6848</v>
      </c>
      <c r="N29" s="296">
        <v>6848</v>
      </c>
    </row>
    <row r="30" spans="1:14" ht="13.5" customHeight="1">
      <c r="A30" s="791"/>
      <c r="B30" s="792"/>
      <c r="C30" s="793"/>
      <c r="D30" s="745"/>
      <c r="E30" s="603">
        <v>75922</v>
      </c>
      <c r="F30" s="72">
        <v>2000</v>
      </c>
      <c r="G30" s="73">
        <v>1000</v>
      </c>
      <c r="H30" s="74">
        <v>70</v>
      </c>
      <c r="I30" s="75">
        <v>1</v>
      </c>
      <c r="J30" s="323">
        <f t="shared" si="4"/>
        <v>2</v>
      </c>
      <c r="K30" s="724">
        <f t="shared" si="5"/>
        <v>0.14</v>
      </c>
      <c r="L30" s="296">
        <f t="shared" si="2"/>
        <v>460.73999999999995</v>
      </c>
      <c r="M30" s="296">
        <f t="shared" si="3"/>
        <v>6582</v>
      </c>
      <c r="N30" s="296">
        <v>6582</v>
      </c>
    </row>
    <row r="31" spans="1:14" ht="13.5" customHeight="1">
      <c r="A31" s="791"/>
      <c r="B31" s="792"/>
      <c r="C31" s="793"/>
      <c r="D31" s="745"/>
      <c r="E31" s="603">
        <v>72380</v>
      </c>
      <c r="F31" s="72">
        <v>2000</v>
      </c>
      <c r="G31" s="73">
        <v>1000</v>
      </c>
      <c r="H31" s="74">
        <v>80</v>
      </c>
      <c r="I31" s="75">
        <v>1</v>
      </c>
      <c r="J31" s="323">
        <f t="shared" si="4"/>
        <v>2</v>
      </c>
      <c r="K31" s="724">
        <f t="shared" si="5"/>
        <v>0.16</v>
      </c>
      <c r="L31" s="296">
        <f t="shared" si="2"/>
        <v>505.28</v>
      </c>
      <c r="M31" s="296">
        <f t="shared" si="3"/>
        <v>6316</v>
      </c>
      <c r="N31" s="296">
        <v>6316</v>
      </c>
    </row>
    <row r="32" spans="1:14" ht="13.5" customHeight="1">
      <c r="A32" s="791"/>
      <c r="B32" s="792"/>
      <c r="C32" s="793"/>
      <c r="D32" s="745"/>
      <c r="E32" s="603">
        <v>72837</v>
      </c>
      <c r="F32" s="72">
        <v>2000</v>
      </c>
      <c r="G32" s="73">
        <v>1000</v>
      </c>
      <c r="H32" s="74">
        <v>90</v>
      </c>
      <c r="I32" s="75">
        <v>1</v>
      </c>
      <c r="J32" s="323">
        <f t="shared" si="4"/>
        <v>2</v>
      </c>
      <c r="K32" s="724">
        <f t="shared" si="5"/>
        <v>0.18</v>
      </c>
      <c r="L32" s="296">
        <f t="shared" si="2"/>
        <v>561.96</v>
      </c>
      <c r="M32" s="296">
        <f t="shared" si="3"/>
        <v>6244</v>
      </c>
      <c r="N32" s="296">
        <v>6244</v>
      </c>
    </row>
    <row r="33" spans="1:14" ht="13.5" customHeight="1">
      <c r="A33" s="791"/>
      <c r="B33" s="792"/>
      <c r="C33" s="793"/>
      <c r="D33" s="745"/>
      <c r="E33" s="603">
        <v>72835</v>
      </c>
      <c r="F33" s="72">
        <v>2000</v>
      </c>
      <c r="G33" s="73">
        <v>1000</v>
      </c>
      <c r="H33" s="74">
        <v>100</v>
      </c>
      <c r="I33" s="75">
        <v>1</v>
      </c>
      <c r="J33" s="323">
        <f t="shared" si="4"/>
        <v>2</v>
      </c>
      <c r="K33" s="724">
        <f t="shared" si="5"/>
        <v>0.2</v>
      </c>
      <c r="L33" s="296">
        <f t="shared" si="2"/>
        <v>604</v>
      </c>
      <c r="M33" s="296">
        <f t="shared" si="3"/>
        <v>6040</v>
      </c>
      <c r="N33" s="296">
        <v>6040</v>
      </c>
    </row>
    <row r="34" spans="1:14" ht="13.5" customHeight="1">
      <c r="A34" s="791"/>
      <c r="B34" s="792"/>
      <c r="C34" s="793"/>
      <c r="D34" s="745"/>
      <c r="E34" s="603">
        <v>132345</v>
      </c>
      <c r="F34" s="72">
        <v>2000</v>
      </c>
      <c r="G34" s="73">
        <v>1000</v>
      </c>
      <c r="H34" s="74">
        <v>110</v>
      </c>
      <c r="I34" s="75">
        <v>1</v>
      </c>
      <c r="J34" s="323">
        <f t="shared" si="4"/>
        <v>2</v>
      </c>
      <c r="K34" s="724">
        <f t="shared" si="5"/>
        <v>0.22</v>
      </c>
      <c r="L34" s="296">
        <f>M34/(1000/H34)</f>
        <v>675.51</v>
      </c>
      <c r="M34" s="296">
        <f t="shared" si="3"/>
        <v>6141</v>
      </c>
      <c r="N34" s="296">
        <v>6141</v>
      </c>
    </row>
    <row r="35" spans="1:14" ht="13.5" customHeight="1">
      <c r="A35" s="794"/>
      <c r="B35" s="795"/>
      <c r="C35" s="796"/>
      <c r="D35" s="746"/>
      <c r="E35" s="604">
        <v>132346</v>
      </c>
      <c r="F35" s="79">
        <v>2000</v>
      </c>
      <c r="G35" s="80">
        <v>1000</v>
      </c>
      <c r="H35" s="81">
        <v>120</v>
      </c>
      <c r="I35" s="82">
        <v>1</v>
      </c>
      <c r="J35" s="725">
        <f t="shared" si="4"/>
        <v>2</v>
      </c>
      <c r="K35" s="726">
        <f t="shared" si="5"/>
        <v>0.24</v>
      </c>
      <c r="L35" s="297">
        <f t="shared" si="2"/>
        <v>717.4799999999999</v>
      </c>
      <c r="M35" s="297">
        <f>N35*(100%-$M$6)</f>
        <v>5979</v>
      </c>
      <c r="N35" s="297">
        <v>5979</v>
      </c>
    </row>
    <row r="36" spans="1:14" ht="13.5" customHeight="1">
      <c r="A36" s="765" t="s">
        <v>17</v>
      </c>
      <c r="B36" s="766"/>
      <c r="C36" s="767"/>
      <c r="D36" s="745" t="s">
        <v>16</v>
      </c>
      <c r="E36" s="603">
        <v>76537</v>
      </c>
      <c r="F36" s="90">
        <v>5000</v>
      </c>
      <c r="G36" s="91">
        <v>1000</v>
      </c>
      <c r="H36" s="92">
        <v>40</v>
      </c>
      <c r="I36" s="93">
        <v>1</v>
      </c>
      <c r="J36" s="321">
        <f t="shared" si="4"/>
        <v>5</v>
      </c>
      <c r="K36" s="727">
        <f t="shared" si="5"/>
        <v>0.2</v>
      </c>
      <c r="L36" s="298">
        <f t="shared" si="2"/>
        <v>329.04</v>
      </c>
      <c r="M36" s="298">
        <f t="shared" si="3"/>
        <v>8226</v>
      </c>
      <c r="N36" s="298">
        <v>8226</v>
      </c>
    </row>
    <row r="37" spans="1:14" ht="13.5" customHeight="1">
      <c r="A37" s="765"/>
      <c r="B37" s="766"/>
      <c r="C37" s="767"/>
      <c r="D37" s="745"/>
      <c r="E37" s="603">
        <v>70365</v>
      </c>
      <c r="F37" s="72">
        <v>4000</v>
      </c>
      <c r="G37" s="73">
        <v>1000</v>
      </c>
      <c r="H37" s="74">
        <v>50</v>
      </c>
      <c r="I37" s="75">
        <v>1</v>
      </c>
      <c r="J37" s="323">
        <f t="shared" si="4"/>
        <v>4</v>
      </c>
      <c r="K37" s="724">
        <f t="shared" si="5"/>
        <v>0.2</v>
      </c>
      <c r="L37" s="296">
        <f t="shared" si="2"/>
        <v>377.9</v>
      </c>
      <c r="M37" s="296">
        <f t="shared" si="3"/>
        <v>7558</v>
      </c>
      <c r="N37" s="296">
        <v>7558</v>
      </c>
    </row>
    <row r="38" spans="1:14" ht="13.5" customHeight="1">
      <c r="A38" s="765"/>
      <c r="B38" s="766"/>
      <c r="C38" s="767"/>
      <c r="D38" s="745"/>
      <c r="E38" s="603">
        <v>76539</v>
      </c>
      <c r="F38" s="72">
        <v>3000</v>
      </c>
      <c r="G38" s="73">
        <v>1000</v>
      </c>
      <c r="H38" s="74">
        <v>60</v>
      </c>
      <c r="I38" s="75">
        <v>1</v>
      </c>
      <c r="J38" s="323">
        <f t="shared" si="4"/>
        <v>3</v>
      </c>
      <c r="K38" s="724">
        <f t="shared" si="5"/>
        <v>0.18</v>
      </c>
      <c r="L38" s="296">
        <f t="shared" si="2"/>
        <v>429.53999999999996</v>
      </c>
      <c r="M38" s="296">
        <f t="shared" si="3"/>
        <v>7159</v>
      </c>
      <c r="N38" s="296">
        <v>7159</v>
      </c>
    </row>
    <row r="39" spans="1:14" ht="13.5" customHeight="1">
      <c r="A39" s="765"/>
      <c r="B39" s="766"/>
      <c r="C39" s="767"/>
      <c r="D39" s="745"/>
      <c r="E39" s="603">
        <v>115327</v>
      </c>
      <c r="F39" s="72">
        <v>2000</v>
      </c>
      <c r="G39" s="73">
        <v>1000</v>
      </c>
      <c r="H39" s="74">
        <v>70</v>
      </c>
      <c r="I39" s="75">
        <v>1</v>
      </c>
      <c r="J39" s="323">
        <f t="shared" si="4"/>
        <v>2</v>
      </c>
      <c r="K39" s="724">
        <f t="shared" si="5"/>
        <v>0.14</v>
      </c>
      <c r="L39" s="296">
        <f t="shared" si="2"/>
        <v>485.72999999999996</v>
      </c>
      <c r="M39" s="296">
        <f t="shared" si="3"/>
        <v>6939</v>
      </c>
      <c r="N39" s="296">
        <v>6939</v>
      </c>
    </row>
    <row r="40" spans="1:14" ht="13.5" customHeight="1">
      <c r="A40" s="765"/>
      <c r="B40" s="766"/>
      <c r="C40" s="767"/>
      <c r="D40" s="745"/>
      <c r="E40" s="603">
        <v>100718</v>
      </c>
      <c r="F40" s="72">
        <v>2000</v>
      </c>
      <c r="G40" s="73">
        <v>1000</v>
      </c>
      <c r="H40" s="74">
        <v>80</v>
      </c>
      <c r="I40" s="75">
        <v>1</v>
      </c>
      <c r="J40" s="323">
        <f t="shared" si="4"/>
        <v>2</v>
      </c>
      <c r="K40" s="724">
        <f t="shared" si="5"/>
        <v>0.16</v>
      </c>
      <c r="L40" s="296">
        <f t="shared" si="2"/>
        <v>529.84</v>
      </c>
      <c r="M40" s="296">
        <f t="shared" si="3"/>
        <v>6623</v>
      </c>
      <c r="N40" s="296">
        <v>6623</v>
      </c>
    </row>
    <row r="41" spans="1:14" ht="13.5" customHeight="1">
      <c r="A41" s="765"/>
      <c r="B41" s="766"/>
      <c r="C41" s="767"/>
      <c r="D41" s="745"/>
      <c r="E41" s="603">
        <v>115675</v>
      </c>
      <c r="F41" s="72">
        <v>2000</v>
      </c>
      <c r="G41" s="73">
        <v>1000</v>
      </c>
      <c r="H41" s="74">
        <v>90</v>
      </c>
      <c r="I41" s="75">
        <v>1</v>
      </c>
      <c r="J41" s="323">
        <f t="shared" si="4"/>
        <v>2</v>
      </c>
      <c r="K41" s="724">
        <f t="shared" si="5"/>
        <v>0.18</v>
      </c>
      <c r="L41" s="296">
        <f t="shared" si="2"/>
        <v>571.95</v>
      </c>
      <c r="M41" s="296">
        <f t="shared" si="3"/>
        <v>6355</v>
      </c>
      <c r="N41" s="296">
        <v>6355</v>
      </c>
    </row>
    <row r="42" spans="1:14" ht="13.5" customHeight="1">
      <c r="A42" s="765"/>
      <c r="B42" s="766"/>
      <c r="C42" s="767"/>
      <c r="D42" s="745"/>
      <c r="E42" s="603">
        <v>84071</v>
      </c>
      <c r="F42" s="72">
        <v>2000</v>
      </c>
      <c r="G42" s="73">
        <v>1000</v>
      </c>
      <c r="H42" s="74">
        <v>100</v>
      </c>
      <c r="I42" s="75">
        <v>1</v>
      </c>
      <c r="J42" s="323">
        <f t="shared" si="4"/>
        <v>2</v>
      </c>
      <c r="K42" s="724">
        <f t="shared" si="5"/>
        <v>0.2</v>
      </c>
      <c r="L42" s="296">
        <f t="shared" si="2"/>
        <v>635.7</v>
      </c>
      <c r="M42" s="296">
        <f t="shared" si="3"/>
        <v>6357</v>
      </c>
      <c r="N42" s="296">
        <v>6357</v>
      </c>
    </row>
    <row r="43" spans="1:14" ht="13.5" customHeight="1">
      <c r="A43" s="765"/>
      <c r="B43" s="766"/>
      <c r="C43" s="767"/>
      <c r="D43" s="745"/>
      <c r="E43" s="603">
        <v>132352</v>
      </c>
      <c r="F43" s="72">
        <v>2000</v>
      </c>
      <c r="G43" s="73">
        <v>1000</v>
      </c>
      <c r="H43" s="74">
        <v>110</v>
      </c>
      <c r="I43" s="75">
        <v>1</v>
      </c>
      <c r="J43" s="323">
        <f t="shared" si="4"/>
        <v>2</v>
      </c>
      <c r="K43" s="724">
        <f t="shared" si="5"/>
        <v>0.22</v>
      </c>
      <c r="L43" s="296">
        <f>M43/(1000/H43)</f>
        <v>692.2299999999999</v>
      </c>
      <c r="M43" s="296">
        <f>N43*(100%-$M$6)</f>
        <v>6293</v>
      </c>
      <c r="N43" s="296">
        <v>6293</v>
      </c>
    </row>
    <row r="44" spans="1:14" ht="13.5" customHeight="1">
      <c r="A44" s="768"/>
      <c r="B44" s="769"/>
      <c r="C44" s="770"/>
      <c r="D44" s="746"/>
      <c r="E44" s="604">
        <v>132358</v>
      </c>
      <c r="F44" s="79">
        <v>2000</v>
      </c>
      <c r="G44" s="80">
        <v>1000</v>
      </c>
      <c r="H44" s="81">
        <v>120</v>
      </c>
      <c r="I44" s="82">
        <v>1</v>
      </c>
      <c r="J44" s="725">
        <f t="shared" si="4"/>
        <v>2</v>
      </c>
      <c r="K44" s="726">
        <f t="shared" si="5"/>
        <v>0.24</v>
      </c>
      <c r="L44" s="297">
        <f t="shared" si="2"/>
        <v>749.4</v>
      </c>
      <c r="M44" s="297">
        <f t="shared" si="3"/>
        <v>6245</v>
      </c>
      <c r="N44" s="297">
        <v>6245</v>
      </c>
    </row>
    <row r="45" spans="1:14" ht="13.5" customHeight="1">
      <c r="A45" s="762" t="s">
        <v>18</v>
      </c>
      <c r="B45" s="763"/>
      <c r="C45" s="764"/>
      <c r="D45" s="744" t="s">
        <v>88</v>
      </c>
      <c r="E45" s="602">
        <v>102765</v>
      </c>
      <c r="F45" s="66">
        <v>6000</v>
      </c>
      <c r="G45" s="67">
        <v>1000</v>
      </c>
      <c r="H45" s="68">
        <v>25</v>
      </c>
      <c r="I45" s="69">
        <v>1</v>
      </c>
      <c r="J45" s="319">
        <f t="shared" si="4"/>
        <v>6</v>
      </c>
      <c r="K45" s="723">
        <f t="shared" si="5"/>
        <v>0.15</v>
      </c>
      <c r="L45" s="295">
        <f t="shared" si="2"/>
        <v>207.425</v>
      </c>
      <c r="M45" s="295">
        <f t="shared" si="3"/>
        <v>8297</v>
      </c>
      <c r="N45" s="295">
        <v>8297</v>
      </c>
    </row>
    <row r="46" spans="1:14" ht="13.5" customHeight="1">
      <c r="A46" s="765"/>
      <c r="B46" s="766"/>
      <c r="C46" s="767"/>
      <c r="D46" s="745"/>
      <c r="E46" s="603">
        <v>66439</v>
      </c>
      <c r="F46" s="90">
        <v>7000</v>
      </c>
      <c r="G46" s="91">
        <v>1000</v>
      </c>
      <c r="H46" s="92">
        <v>30</v>
      </c>
      <c r="I46" s="93">
        <v>1</v>
      </c>
      <c r="J46" s="323">
        <f t="shared" si="4"/>
        <v>7</v>
      </c>
      <c r="K46" s="724">
        <f t="shared" si="5"/>
        <v>0.21</v>
      </c>
      <c r="L46" s="296">
        <f t="shared" si="2"/>
        <v>230.64</v>
      </c>
      <c r="M46" s="296">
        <f t="shared" si="3"/>
        <v>7688</v>
      </c>
      <c r="N46" s="296">
        <v>7688</v>
      </c>
    </row>
    <row r="47" spans="1:14" ht="13.5" customHeight="1">
      <c r="A47" s="765"/>
      <c r="B47" s="766"/>
      <c r="C47" s="767"/>
      <c r="D47" s="745"/>
      <c r="E47" s="603">
        <v>66534</v>
      </c>
      <c r="F47" s="90">
        <v>5000</v>
      </c>
      <c r="G47" s="91">
        <v>1000</v>
      </c>
      <c r="H47" s="92">
        <v>40</v>
      </c>
      <c r="I47" s="93">
        <v>1</v>
      </c>
      <c r="J47" s="323">
        <f t="shared" si="4"/>
        <v>5</v>
      </c>
      <c r="K47" s="724">
        <f t="shared" si="5"/>
        <v>0.2</v>
      </c>
      <c r="L47" s="296">
        <f t="shared" si="2"/>
        <v>292.92</v>
      </c>
      <c r="M47" s="296">
        <f t="shared" si="3"/>
        <v>7323</v>
      </c>
      <c r="N47" s="296">
        <v>7323</v>
      </c>
    </row>
    <row r="48" spans="1:14" ht="13.5" customHeight="1">
      <c r="A48" s="765"/>
      <c r="B48" s="766"/>
      <c r="C48" s="767"/>
      <c r="D48" s="745"/>
      <c r="E48" s="603">
        <v>67619</v>
      </c>
      <c r="F48" s="90">
        <v>4000</v>
      </c>
      <c r="G48" s="91">
        <v>1000</v>
      </c>
      <c r="H48" s="92">
        <v>50</v>
      </c>
      <c r="I48" s="93">
        <v>1</v>
      </c>
      <c r="J48" s="323">
        <f t="shared" si="4"/>
        <v>4</v>
      </c>
      <c r="K48" s="724">
        <f t="shared" si="5"/>
        <v>0.2</v>
      </c>
      <c r="L48" s="296">
        <f t="shared" si="2"/>
        <v>348.95</v>
      </c>
      <c r="M48" s="296">
        <f t="shared" si="3"/>
        <v>6979</v>
      </c>
      <c r="N48" s="296">
        <v>6979</v>
      </c>
    </row>
    <row r="49" spans="1:14" ht="13.5" customHeight="1">
      <c r="A49" s="765"/>
      <c r="B49" s="766"/>
      <c r="C49" s="767"/>
      <c r="D49" s="745"/>
      <c r="E49" s="603">
        <v>82649</v>
      </c>
      <c r="F49" s="90">
        <v>2000</v>
      </c>
      <c r="G49" s="91">
        <v>1000</v>
      </c>
      <c r="H49" s="92">
        <v>60</v>
      </c>
      <c r="I49" s="93">
        <v>1</v>
      </c>
      <c r="J49" s="323">
        <f t="shared" si="4"/>
        <v>2</v>
      </c>
      <c r="K49" s="724">
        <f t="shared" si="5"/>
        <v>0.12</v>
      </c>
      <c r="L49" s="296">
        <f t="shared" si="2"/>
        <v>406.79999999999995</v>
      </c>
      <c r="M49" s="296">
        <f t="shared" si="3"/>
        <v>6780</v>
      </c>
      <c r="N49" s="296">
        <v>6780</v>
      </c>
    </row>
    <row r="50" spans="1:14" ht="13.5" customHeight="1">
      <c r="A50" s="765"/>
      <c r="B50" s="766"/>
      <c r="C50" s="767"/>
      <c r="D50" s="745"/>
      <c r="E50" s="603">
        <v>78311</v>
      </c>
      <c r="F50" s="90">
        <v>2000</v>
      </c>
      <c r="G50" s="91">
        <v>1000</v>
      </c>
      <c r="H50" s="92">
        <v>70</v>
      </c>
      <c r="I50" s="93">
        <v>1</v>
      </c>
      <c r="J50" s="323">
        <f t="shared" si="4"/>
        <v>2</v>
      </c>
      <c r="K50" s="724">
        <f t="shared" si="5"/>
        <v>0.14</v>
      </c>
      <c r="L50" s="296">
        <f t="shared" si="2"/>
        <v>467.88</v>
      </c>
      <c r="M50" s="296">
        <f t="shared" si="3"/>
        <v>6684</v>
      </c>
      <c r="N50" s="296">
        <v>6684</v>
      </c>
    </row>
    <row r="51" spans="1:14" ht="13.5" customHeight="1">
      <c r="A51" s="765"/>
      <c r="B51" s="766"/>
      <c r="C51" s="767"/>
      <c r="D51" s="745"/>
      <c r="E51" s="603">
        <v>78908</v>
      </c>
      <c r="F51" s="90">
        <v>2000</v>
      </c>
      <c r="G51" s="91">
        <v>1000</v>
      </c>
      <c r="H51" s="92">
        <v>80</v>
      </c>
      <c r="I51" s="93">
        <v>1</v>
      </c>
      <c r="J51" s="323">
        <f t="shared" si="4"/>
        <v>2</v>
      </c>
      <c r="K51" s="724">
        <f t="shared" si="5"/>
        <v>0.16</v>
      </c>
      <c r="L51" s="296">
        <f t="shared" si="2"/>
        <v>517.2</v>
      </c>
      <c r="M51" s="296">
        <f t="shared" si="3"/>
        <v>6465</v>
      </c>
      <c r="N51" s="296">
        <v>6465</v>
      </c>
    </row>
    <row r="52" spans="1:14" ht="13.5" customHeight="1">
      <c r="A52" s="765"/>
      <c r="B52" s="766"/>
      <c r="C52" s="767"/>
      <c r="D52" s="745"/>
      <c r="E52" s="603">
        <v>84236</v>
      </c>
      <c r="F52" s="90">
        <v>2000</v>
      </c>
      <c r="G52" s="91">
        <v>1000</v>
      </c>
      <c r="H52" s="92">
        <v>90</v>
      </c>
      <c r="I52" s="93">
        <v>1</v>
      </c>
      <c r="J52" s="323">
        <f t="shared" si="4"/>
        <v>2</v>
      </c>
      <c r="K52" s="724">
        <f t="shared" si="5"/>
        <v>0.18</v>
      </c>
      <c r="L52" s="296">
        <f t="shared" si="2"/>
        <v>578.4300000000001</v>
      </c>
      <c r="M52" s="296">
        <f t="shared" si="3"/>
        <v>6427</v>
      </c>
      <c r="N52" s="296">
        <v>6427</v>
      </c>
    </row>
    <row r="53" spans="1:14" ht="13.5" customHeight="1">
      <c r="A53" s="768"/>
      <c r="B53" s="769"/>
      <c r="C53" s="770"/>
      <c r="D53" s="746"/>
      <c r="E53" s="603">
        <v>78307</v>
      </c>
      <c r="F53" s="127">
        <v>2000</v>
      </c>
      <c r="G53" s="128">
        <v>1000</v>
      </c>
      <c r="H53" s="77">
        <v>100</v>
      </c>
      <c r="I53" s="78">
        <v>1</v>
      </c>
      <c r="J53" s="725">
        <f t="shared" si="4"/>
        <v>2</v>
      </c>
      <c r="K53" s="726">
        <f t="shared" si="5"/>
        <v>0.2</v>
      </c>
      <c r="L53" s="297">
        <f t="shared" si="2"/>
        <v>638.7</v>
      </c>
      <c r="M53" s="297">
        <f t="shared" si="3"/>
        <v>6387</v>
      </c>
      <c r="N53" s="297">
        <v>6387</v>
      </c>
    </row>
    <row r="54" spans="1:14" ht="13.5" customHeight="1">
      <c r="A54" s="762" t="s">
        <v>19</v>
      </c>
      <c r="B54" s="763"/>
      <c r="C54" s="764"/>
      <c r="D54" s="744" t="s">
        <v>88</v>
      </c>
      <c r="E54" s="602">
        <v>130487</v>
      </c>
      <c r="F54" s="66">
        <v>6000</v>
      </c>
      <c r="G54" s="67">
        <v>1000</v>
      </c>
      <c r="H54" s="68">
        <v>25</v>
      </c>
      <c r="I54" s="69">
        <v>1</v>
      </c>
      <c r="J54" s="319">
        <f t="shared" si="4"/>
        <v>6</v>
      </c>
      <c r="K54" s="723">
        <f t="shared" si="5"/>
        <v>0.15</v>
      </c>
      <c r="L54" s="295">
        <f t="shared" si="2"/>
        <v>403.525</v>
      </c>
      <c r="M54" s="295">
        <f t="shared" si="3"/>
        <v>16141</v>
      </c>
      <c r="N54" s="295">
        <v>16141</v>
      </c>
    </row>
    <row r="55" spans="1:14" ht="13.5" customHeight="1">
      <c r="A55" s="765"/>
      <c r="B55" s="766"/>
      <c r="C55" s="767"/>
      <c r="D55" s="745"/>
      <c r="E55" s="603">
        <v>98488</v>
      </c>
      <c r="F55" s="90">
        <v>7000</v>
      </c>
      <c r="G55" s="91">
        <v>1000</v>
      </c>
      <c r="H55" s="92">
        <v>30</v>
      </c>
      <c r="I55" s="93">
        <v>1</v>
      </c>
      <c r="J55" s="323">
        <f t="shared" si="4"/>
        <v>7</v>
      </c>
      <c r="K55" s="724">
        <f t="shared" si="5"/>
        <v>0.21</v>
      </c>
      <c r="L55" s="296">
        <f t="shared" si="2"/>
        <v>410.36999999999995</v>
      </c>
      <c r="M55" s="296">
        <f>N55*(100%-$M$6)</f>
        <v>13679</v>
      </c>
      <c r="N55" s="296">
        <v>13679</v>
      </c>
    </row>
    <row r="56" spans="1:14" ht="13.5" customHeight="1">
      <c r="A56" s="765"/>
      <c r="B56" s="766"/>
      <c r="C56" s="767"/>
      <c r="D56" s="745"/>
      <c r="E56" s="603">
        <v>98483</v>
      </c>
      <c r="F56" s="90">
        <v>5000</v>
      </c>
      <c r="G56" s="91">
        <v>1000</v>
      </c>
      <c r="H56" s="92">
        <v>40</v>
      </c>
      <c r="I56" s="93">
        <v>1</v>
      </c>
      <c r="J56" s="323">
        <f t="shared" si="4"/>
        <v>5</v>
      </c>
      <c r="K56" s="724">
        <f t="shared" si="5"/>
        <v>0.2</v>
      </c>
      <c r="L56" s="296">
        <f t="shared" si="2"/>
        <v>477.28</v>
      </c>
      <c r="M56" s="296">
        <f t="shared" si="3"/>
        <v>11932</v>
      </c>
      <c r="N56" s="296">
        <v>11932</v>
      </c>
    </row>
    <row r="57" spans="1:14" ht="13.5" customHeight="1">
      <c r="A57" s="765"/>
      <c r="B57" s="766"/>
      <c r="C57" s="767"/>
      <c r="D57" s="745"/>
      <c r="E57" s="603">
        <v>98481</v>
      </c>
      <c r="F57" s="90">
        <v>4000</v>
      </c>
      <c r="G57" s="91">
        <v>1000</v>
      </c>
      <c r="H57" s="92">
        <v>50</v>
      </c>
      <c r="I57" s="93">
        <v>1</v>
      </c>
      <c r="J57" s="323">
        <f t="shared" si="4"/>
        <v>4</v>
      </c>
      <c r="K57" s="724">
        <f t="shared" si="5"/>
        <v>0.2</v>
      </c>
      <c r="L57" s="296">
        <f t="shared" si="2"/>
        <v>537.55</v>
      </c>
      <c r="M57" s="296">
        <f t="shared" si="3"/>
        <v>10751</v>
      </c>
      <c r="N57" s="296">
        <v>10751</v>
      </c>
    </row>
    <row r="58" spans="1:14" ht="13.5" customHeight="1">
      <c r="A58" s="765"/>
      <c r="B58" s="766"/>
      <c r="C58" s="767"/>
      <c r="D58" s="745"/>
      <c r="E58" s="603">
        <v>113570</v>
      </c>
      <c r="F58" s="90">
        <v>2000</v>
      </c>
      <c r="G58" s="91">
        <v>1000</v>
      </c>
      <c r="H58" s="92">
        <v>60</v>
      </c>
      <c r="I58" s="93">
        <v>1</v>
      </c>
      <c r="J58" s="323">
        <f t="shared" si="4"/>
        <v>2</v>
      </c>
      <c r="K58" s="724">
        <f t="shared" si="5"/>
        <v>0.12</v>
      </c>
      <c r="L58" s="296">
        <f t="shared" si="2"/>
        <v>599.64</v>
      </c>
      <c r="M58" s="296">
        <f t="shared" si="3"/>
        <v>9994</v>
      </c>
      <c r="N58" s="296">
        <v>9994</v>
      </c>
    </row>
    <row r="59" spans="1:14" ht="13.5" customHeight="1">
      <c r="A59" s="765"/>
      <c r="B59" s="766"/>
      <c r="C59" s="767"/>
      <c r="D59" s="745"/>
      <c r="E59" s="603">
        <v>98478</v>
      </c>
      <c r="F59" s="90">
        <v>2000</v>
      </c>
      <c r="G59" s="91">
        <v>1000</v>
      </c>
      <c r="H59" s="92">
        <v>70</v>
      </c>
      <c r="I59" s="93">
        <v>1</v>
      </c>
      <c r="J59" s="323">
        <f t="shared" si="4"/>
        <v>2</v>
      </c>
      <c r="K59" s="724">
        <f t="shared" si="5"/>
        <v>0.14</v>
      </c>
      <c r="L59" s="296">
        <f t="shared" si="2"/>
        <v>665.28</v>
      </c>
      <c r="M59" s="296">
        <f t="shared" si="3"/>
        <v>9504</v>
      </c>
      <c r="N59" s="296">
        <v>9504</v>
      </c>
    </row>
    <row r="60" spans="1:14" ht="13.5" customHeight="1">
      <c r="A60" s="765"/>
      <c r="B60" s="766"/>
      <c r="C60" s="767"/>
      <c r="D60" s="745"/>
      <c r="E60" s="603">
        <v>98479</v>
      </c>
      <c r="F60" s="90">
        <v>2000</v>
      </c>
      <c r="G60" s="91">
        <v>1000</v>
      </c>
      <c r="H60" s="92">
        <v>80</v>
      </c>
      <c r="I60" s="93">
        <v>1</v>
      </c>
      <c r="J60" s="323">
        <f t="shared" si="4"/>
        <v>2</v>
      </c>
      <c r="K60" s="724">
        <f t="shared" si="5"/>
        <v>0.16</v>
      </c>
      <c r="L60" s="296">
        <f t="shared" si="2"/>
        <v>718.32</v>
      </c>
      <c r="M60" s="296">
        <f t="shared" si="3"/>
        <v>8979</v>
      </c>
      <c r="N60" s="296">
        <v>8979</v>
      </c>
    </row>
    <row r="61" spans="1:14" ht="13.5" customHeight="1">
      <c r="A61" s="765"/>
      <c r="B61" s="766"/>
      <c r="C61" s="767"/>
      <c r="D61" s="745"/>
      <c r="E61" s="603">
        <v>113569</v>
      </c>
      <c r="F61" s="90">
        <v>2000</v>
      </c>
      <c r="G61" s="91">
        <v>1000</v>
      </c>
      <c r="H61" s="92">
        <v>90</v>
      </c>
      <c r="I61" s="93">
        <v>1</v>
      </c>
      <c r="J61" s="323">
        <f t="shared" si="4"/>
        <v>2</v>
      </c>
      <c r="K61" s="724">
        <f t="shared" si="5"/>
        <v>0.18</v>
      </c>
      <c r="L61" s="296">
        <f t="shared" si="2"/>
        <v>775.8000000000001</v>
      </c>
      <c r="M61" s="296">
        <f t="shared" si="3"/>
        <v>8620</v>
      </c>
      <c r="N61" s="296">
        <v>8620</v>
      </c>
    </row>
    <row r="62" spans="1:14" ht="13.5" customHeight="1">
      <c r="A62" s="768"/>
      <c r="B62" s="769"/>
      <c r="C62" s="770"/>
      <c r="D62" s="746"/>
      <c r="E62" s="604">
        <v>102577</v>
      </c>
      <c r="F62" s="79">
        <v>2000</v>
      </c>
      <c r="G62" s="80">
        <v>1000</v>
      </c>
      <c r="H62" s="81">
        <v>100</v>
      </c>
      <c r="I62" s="82">
        <v>1</v>
      </c>
      <c r="J62" s="725">
        <f t="shared" si="4"/>
        <v>2</v>
      </c>
      <c r="K62" s="726">
        <f t="shared" si="5"/>
        <v>0.2</v>
      </c>
      <c r="L62" s="297">
        <f t="shared" si="2"/>
        <v>848.9</v>
      </c>
      <c r="M62" s="297">
        <f t="shared" si="3"/>
        <v>8489</v>
      </c>
      <c r="N62" s="297">
        <v>8489</v>
      </c>
    </row>
    <row r="63" spans="1:15" s="401" customFormat="1" ht="13.5" customHeight="1">
      <c r="A63" s="775" t="s">
        <v>182</v>
      </c>
      <c r="B63" s="776"/>
      <c r="C63" s="777"/>
      <c r="D63" s="744" t="s">
        <v>88</v>
      </c>
      <c r="E63" s="603">
        <v>132342</v>
      </c>
      <c r="F63" s="90">
        <v>6000</v>
      </c>
      <c r="G63" s="91">
        <v>1000</v>
      </c>
      <c r="H63" s="92">
        <v>25</v>
      </c>
      <c r="I63" s="93">
        <v>1</v>
      </c>
      <c r="J63" s="323">
        <f t="shared" si="4"/>
        <v>6</v>
      </c>
      <c r="K63" s="724">
        <f t="shared" si="5"/>
        <v>0.15</v>
      </c>
      <c r="L63" s="296">
        <f t="shared" si="2"/>
        <v>247.425</v>
      </c>
      <c r="M63" s="296">
        <f t="shared" si="3"/>
        <v>9897</v>
      </c>
      <c r="N63" s="296">
        <v>9897</v>
      </c>
      <c r="O63" s="10"/>
    </row>
    <row r="64" spans="1:14" ht="13.5" customHeight="1">
      <c r="A64" s="778"/>
      <c r="B64" s="779"/>
      <c r="C64" s="780"/>
      <c r="D64" s="745"/>
      <c r="E64" s="603">
        <v>67838</v>
      </c>
      <c r="F64" s="90">
        <v>7000</v>
      </c>
      <c r="G64" s="91">
        <v>1000</v>
      </c>
      <c r="H64" s="92">
        <v>30</v>
      </c>
      <c r="I64" s="93">
        <v>1</v>
      </c>
      <c r="J64" s="323">
        <f t="shared" si="4"/>
        <v>7</v>
      </c>
      <c r="K64" s="724">
        <f t="shared" si="5"/>
        <v>0.21</v>
      </c>
      <c r="L64" s="296">
        <f t="shared" si="2"/>
        <v>260.01</v>
      </c>
      <c r="M64" s="296">
        <f t="shared" si="3"/>
        <v>8667</v>
      </c>
      <c r="N64" s="296">
        <v>8667</v>
      </c>
    </row>
    <row r="65" spans="1:14" ht="13.5" customHeight="1">
      <c r="A65" s="778"/>
      <c r="B65" s="779"/>
      <c r="C65" s="780"/>
      <c r="D65" s="745"/>
      <c r="E65" s="603">
        <v>68240</v>
      </c>
      <c r="F65" s="90">
        <v>5000</v>
      </c>
      <c r="G65" s="91">
        <v>1000</v>
      </c>
      <c r="H65" s="92">
        <v>40</v>
      </c>
      <c r="I65" s="93">
        <v>1</v>
      </c>
      <c r="J65" s="323">
        <f t="shared" si="4"/>
        <v>5</v>
      </c>
      <c r="K65" s="724">
        <f t="shared" si="5"/>
        <v>0.2</v>
      </c>
      <c r="L65" s="296">
        <f t="shared" si="2"/>
        <v>330.16</v>
      </c>
      <c r="M65" s="296">
        <f t="shared" si="3"/>
        <v>8254</v>
      </c>
      <c r="N65" s="296">
        <v>8254</v>
      </c>
    </row>
    <row r="66" spans="1:14" ht="13.5" customHeight="1">
      <c r="A66" s="778"/>
      <c r="B66" s="779"/>
      <c r="C66" s="780"/>
      <c r="D66" s="745"/>
      <c r="E66" s="603">
        <v>67593</v>
      </c>
      <c r="F66" s="90">
        <v>4000</v>
      </c>
      <c r="G66" s="91">
        <v>1000</v>
      </c>
      <c r="H66" s="92">
        <v>50</v>
      </c>
      <c r="I66" s="93">
        <v>1</v>
      </c>
      <c r="J66" s="323">
        <f t="shared" si="4"/>
        <v>4</v>
      </c>
      <c r="K66" s="724">
        <f t="shared" si="5"/>
        <v>0.2</v>
      </c>
      <c r="L66" s="296">
        <f t="shared" si="2"/>
        <v>383.35</v>
      </c>
      <c r="M66" s="296">
        <f t="shared" si="3"/>
        <v>7667</v>
      </c>
      <c r="N66" s="296">
        <v>7667</v>
      </c>
    </row>
    <row r="67" spans="1:14" ht="13.5" customHeight="1">
      <c r="A67" s="778"/>
      <c r="B67" s="779"/>
      <c r="C67" s="780"/>
      <c r="D67" s="745"/>
      <c r="E67" s="603">
        <v>133316</v>
      </c>
      <c r="F67" s="90">
        <v>2000</v>
      </c>
      <c r="G67" s="91">
        <v>1000</v>
      </c>
      <c r="H67" s="92">
        <v>60</v>
      </c>
      <c r="I67" s="93">
        <v>1</v>
      </c>
      <c r="J67" s="323">
        <f t="shared" si="4"/>
        <v>2</v>
      </c>
      <c r="K67" s="724">
        <f t="shared" si="5"/>
        <v>0.12</v>
      </c>
      <c r="L67" s="296">
        <f t="shared" si="2"/>
        <v>441.41999999999996</v>
      </c>
      <c r="M67" s="296">
        <f t="shared" si="3"/>
        <v>7357</v>
      </c>
      <c r="N67" s="296">
        <v>7357</v>
      </c>
    </row>
    <row r="68" spans="1:14" ht="13.5" customHeight="1">
      <c r="A68" s="778"/>
      <c r="B68" s="779"/>
      <c r="C68" s="780"/>
      <c r="D68" s="745"/>
      <c r="E68" s="603">
        <v>96411</v>
      </c>
      <c r="F68" s="90">
        <v>2000</v>
      </c>
      <c r="G68" s="91">
        <v>1000</v>
      </c>
      <c r="H68" s="92">
        <v>70</v>
      </c>
      <c r="I68" s="93">
        <v>1</v>
      </c>
      <c r="J68" s="323">
        <f t="shared" si="4"/>
        <v>2</v>
      </c>
      <c r="K68" s="724">
        <f t="shared" si="5"/>
        <v>0.14</v>
      </c>
      <c r="L68" s="296">
        <f t="shared" si="2"/>
        <v>505.53999999999996</v>
      </c>
      <c r="M68" s="296">
        <f t="shared" si="3"/>
        <v>7222</v>
      </c>
      <c r="N68" s="296">
        <v>7222</v>
      </c>
    </row>
    <row r="69" spans="1:14" ht="13.5" customHeight="1">
      <c r="A69" s="778"/>
      <c r="B69" s="779"/>
      <c r="C69" s="780"/>
      <c r="D69" s="745"/>
      <c r="E69" s="603">
        <v>78890</v>
      </c>
      <c r="F69" s="90">
        <v>2000</v>
      </c>
      <c r="G69" s="91">
        <v>1000</v>
      </c>
      <c r="H69" s="92">
        <v>80</v>
      </c>
      <c r="I69" s="93">
        <v>1</v>
      </c>
      <c r="J69" s="323">
        <f t="shared" si="4"/>
        <v>2</v>
      </c>
      <c r="K69" s="724">
        <f t="shared" si="5"/>
        <v>0.16</v>
      </c>
      <c r="L69" s="296">
        <f t="shared" si="2"/>
        <v>556.24</v>
      </c>
      <c r="M69" s="296">
        <f t="shared" si="3"/>
        <v>6953</v>
      </c>
      <c r="N69" s="296">
        <v>6953</v>
      </c>
    </row>
    <row r="70" spans="1:14" ht="13.5" customHeight="1">
      <c r="A70" s="781"/>
      <c r="B70" s="782"/>
      <c r="C70" s="783"/>
      <c r="D70" s="746"/>
      <c r="E70" s="603">
        <v>83988</v>
      </c>
      <c r="F70" s="90">
        <v>2000</v>
      </c>
      <c r="G70" s="91">
        <v>1000</v>
      </c>
      <c r="H70" s="92">
        <v>100</v>
      </c>
      <c r="I70" s="93">
        <v>1</v>
      </c>
      <c r="J70" s="323">
        <f t="shared" si="4"/>
        <v>2</v>
      </c>
      <c r="K70" s="724">
        <f t="shared" si="5"/>
        <v>0.2</v>
      </c>
      <c r="L70" s="296">
        <f t="shared" si="2"/>
        <v>675.5</v>
      </c>
      <c r="M70" s="296">
        <f t="shared" si="3"/>
        <v>6755</v>
      </c>
      <c r="N70" s="296">
        <v>6755</v>
      </c>
    </row>
    <row r="71" spans="1:14" ht="13.5" customHeight="1">
      <c r="A71" s="762" t="s">
        <v>20</v>
      </c>
      <c r="B71" s="763"/>
      <c r="C71" s="764"/>
      <c r="D71" s="744" t="s">
        <v>175</v>
      </c>
      <c r="E71" s="602">
        <v>130490</v>
      </c>
      <c r="F71" s="66">
        <v>6000</v>
      </c>
      <c r="G71" s="67">
        <v>1000</v>
      </c>
      <c r="H71" s="68">
        <v>25</v>
      </c>
      <c r="I71" s="69">
        <v>1</v>
      </c>
      <c r="J71" s="319">
        <f t="shared" si="4"/>
        <v>6</v>
      </c>
      <c r="K71" s="723">
        <f t="shared" si="5"/>
        <v>0.15</v>
      </c>
      <c r="L71" s="295">
        <f t="shared" si="2"/>
        <v>278.9</v>
      </c>
      <c r="M71" s="295">
        <f t="shared" si="3"/>
        <v>11156</v>
      </c>
      <c r="N71" s="295">
        <v>11156</v>
      </c>
    </row>
    <row r="72" spans="1:14" ht="13.5" customHeight="1">
      <c r="A72" s="765"/>
      <c r="B72" s="766"/>
      <c r="C72" s="767"/>
      <c r="D72" s="745"/>
      <c r="E72" s="603">
        <v>71419</v>
      </c>
      <c r="F72" s="90">
        <v>7000</v>
      </c>
      <c r="G72" s="91">
        <v>1000</v>
      </c>
      <c r="H72" s="92">
        <v>30</v>
      </c>
      <c r="I72" s="93">
        <v>1</v>
      </c>
      <c r="J72" s="323">
        <f t="shared" si="4"/>
        <v>7</v>
      </c>
      <c r="K72" s="724">
        <f t="shared" si="5"/>
        <v>0.21</v>
      </c>
      <c r="L72" s="296">
        <f t="shared" si="2"/>
        <v>306.81</v>
      </c>
      <c r="M72" s="296">
        <f t="shared" si="3"/>
        <v>10227</v>
      </c>
      <c r="N72" s="296">
        <v>10227</v>
      </c>
    </row>
    <row r="73" spans="1:14" ht="13.5" customHeight="1">
      <c r="A73" s="765"/>
      <c r="B73" s="766"/>
      <c r="C73" s="767"/>
      <c r="D73" s="745"/>
      <c r="E73" s="603">
        <v>112331</v>
      </c>
      <c r="F73" s="90">
        <v>5000</v>
      </c>
      <c r="G73" s="91">
        <v>1000</v>
      </c>
      <c r="H73" s="92">
        <v>40</v>
      </c>
      <c r="I73" s="93">
        <v>1</v>
      </c>
      <c r="J73" s="323">
        <f t="shared" si="4"/>
        <v>5</v>
      </c>
      <c r="K73" s="724">
        <f t="shared" si="5"/>
        <v>0.2</v>
      </c>
      <c r="L73" s="296">
        <f t="shared" si="2"/>
        <v>384.04</v>
      </c>
      <c r="M73" s="296">
        <f t="shared" si="3"/>
        <v>9601</v>
      </c>
      <c r="N73" s="296">
        <v>9601</v>
      </c>
    </row>
    <row r="74" spans="1:14" ht="13.5" customHeight="1">
      <c r="A74" s="765"/>
      <c r="B74" s="766"/>
      <c r="C74" s="767"/>
      <c r="D74" s="745"/>
      <c r="E74" s="603">
        <v>115384</v>
      </c>
      <c r="F74" s="90">
        <v>4000</v>
      </c>
      <c r="G74" s="91">
        <v>1000</v>
      </c>
      <c r="H74" s="92">
        <v>50</v>
      </c>
      <c r="I74" s="93">
        <v>1</v>
      </c>
      <c r="J74" s="323">
        <f t="shared" si="4"/>
        <v>4</v>
      </c>
      <c r="K74" s="724">
        <f t="shared" si="5"/>
        <v>0.2</v>
      </c>
      <c r="L74" s="296">
        <f t="shared" si="2"/>
        <v>442.5</v>
      </c>
      <c r="M74" s="296">
        <f t="shared" si="3"/>
        <v>8850</v>
      </c>
      <c r="N74" s="296">
        <v>8850</v>
      </c>
    </row>
    <row r="75" spans="1:14" ht="13.5" customHeight="1">
      <c r="A75" s="765"/>
      <c r="B75" s="766"/>
      <c r="C75" s="767"/>
      <c r="D75" s="745"/>
      <c r="E75" s="603">
        <v>131303</v>
      </c>
      <c r="F75" s="90">
        <v>2000</v>
      </c>
      <c r="G75" s="91">
        <v>1000</v>
      </c>
      <c r="H75" s="92">
        <v>60</v>
      </c>
      <c r="I75" s="93">
        <v>1</v>
      </c>
      <c r="J75" s="323">
        <f t="shared" si="4"/>
        <v>2</v>
      </c>
      <c r="K75" s="724">
        <f t="shared" si="5"/>
        <v>0.12</v>
      </c>
      <c r="L75" s="296">
        <f t="shared" si="2"/>
        <v>506.4</v>
      </c>
      <c r="M75" s="296">
        <f t="shared" si="3"/>
        <v>8440</v>
      </c>
      <c r="N75" s="296">
        <v>8440</v>
      </c>
    </row>
    <row r="76" spans="1:14" ht="13.5" customHeight="1">
      <c r="A76" s="765"/>
      <c r="B76" s="766"/>
      <c r="C76" s="767"/>
      <c r="D76" s="745"/>
      <c r="E76" s="603">
        <v>90687</v>
      </c>
      <c r="F76" s="90">
        <v>2000</v>
      </c>
      <c r="G76" s="91">
        <v>1000</v>
      </c>
      <c r="H76" s="92">
        <v>70</v>
      </c>
      <c r="I76" s="93">
        <v>1</v>
      </c>
      <c r="J76" s="323">
        <f t="shared" si="4"/>
        <v>2</v>
      </c>
      <c r="K76" s="724">
        <f t="shared" si="5"/>
        <v>0.14</v>
      </c>
      <c r="L76" s="296">
        <f t="shared" si="2"/>
        <v>576.87</v>
      </c>
      <c r="M76" s="296">
        <f t="shared" si="3"/>
        <v>8241</v>
      </c>
      <c r="N76" s="296">
        <v>8241</v>
      </c>
    </row>
    <row r="77" spans="1:14" ht="13.5" customHeight="1">
      <c r="A77" s="765"/>
      <c r="B77" s="766"/>
      <c r="C77" s="767"/>
      <c r="D77" s="745"/>
      <c r="E77" s="603">
        <v>98241</v>
      </c>
      <c r="F77" s="90">
        <v>2000</v>
      </c>
      <c r="G77" s="91">
        <v>1000</v>
      </c>
      <c r="H77" s="92">
        <v>80</v>
      </c>
      <c r="I77" s="93">
        <v>1</v>
      </c>
      <c r="J77" s="323">
        <f t="shared" si="4"/>
        <v>2</v>
      </c>
      <c r="K77" s="724">
        <f t="shared" si="5"/>
        <v>0.16</v>
      </c>
      <c r="L77" s="296">
        <f t="shared" si="2"/>
        <v>632.8</v>
      </c>
      <c r="M77" s="296">
        <f t="shared" si="3"/>
        <v>7910</v>
      </c>
      <c r="N77" s="296">
        <v>7910</v>
      </c>
    </row>
    <row r="78" spans="1:14" ht="13.5" customHeight="1">
      <c r="A78" s="768"/>
      <c r="B78" s="769"/>
      <c r="C78" s="770"/>
      <c r="D78" s="746"/>
      <c r="E78" s="604">
        <v>131307</v>
      </c>
      <c r="F78" s="79">
        <v>2000</v>
      </c>
      <c r="G78" s="80">
        <v>1000</v>
      </c>
      <c r="H78" s="81">
        <v>100</v>
      </c>
      <c r="I78" s="82">
        <v>1</v>
      </c>
      <c r="J78" s="323">
        <f t="shared" si="4"/>
        <v>2</v>
      </c>
      <c r="K78" s="724">
        <f t="shared" si="5"/>
        <v>0.2</v>
      </c>
      <c r="L78" s="296">
        <f t="shared" si="2"/>
        <v>763.9</v>
      </c>
      <c r="M78" s="296">
        <f t="shared" si="3"/>
        <v>7639</v>
      </c>
      <c r="N78" s="296">
        <v>7639</v>
      </c>
    </row>
    <row r="79" spans="1:14" ht="13.5" customHeight="1">
      <c r="A79" s="784" t="s">
        <v>122</v>
      </c>
      <c r="B79" s="785"/>
      <c r="C79" s="785"/>
      <c r="D79" s="772" t="s">
        <v>123</v>
      </c>
      <c r="E79" s="605">
        <v>100290</v>
      </c>
      <c r="F79" s="94">
        <v>5000</v>
      </c>
      <c r="G79" s="95">
        <v>1000</v>
      </c>
      <c r="H79" s="96">
        <v>50</v>
      </c>
      <c r="I79" s="97">
        <v>1</v>
      </c>
      <c r="J79" s="319">
        <f t="shared" si="4"/>
        <v>5</v>
      </c>
      <c r="K79" s="723">
        <f t="shared" si="5"/>
        <v>0.25</v>
      </c>
      <c r="L79" s="295">
        <f>M79/(1000/H79)</f>
        <v>212.7</v>
      </c>
      <c r="M79" s="295">
        <f>N79*(100%-$M$6)</f>
        <v>4254</v>
      </c>
      <c r="N79" s="295">
        <v>4254</v>
      </c>
    </row>
    <row r="80" spans="1:14" ht="13.5" customHeight="1">
      <c r="A80" s="785"/>
      <c r="B80" s="785"/>
      <c r="C80" s="785"/>
      <c r="D80" s="773"/>
      <c r="E80" s="605">
        <v>100292</v>
      </c>
      <c r="F80" s="94">
        <v>4500</v>
      </c>
      <c r="G80" s="95">
        <v>1000</v>
      </c>
      <c r="H80" s="96">
        <v>60</v>
      </c>
      <c r="I80" s="97">
        <v>1</v>
      </c>
      <c r="J80" s="323">
        <f t="shared" si="4"/>
        <v>4.5</v>
      </c>
      <c r="K80" s="724">
        <f t="shared" si="5"/>
        <v>0.27</v>
      </c>
      <c r="L80" s="296">
        <f>M80/(1000/H80)</f>
        <v>247.14</v>
      </c>
      <c r="M80" s="296">
        <f>N80*(100%-$M$6)</f>
        <v>4119</v>
      </c>
      <c r="N80" s="296">
        <v>4119</v>
      </c>
    </row>
    <row r="81" spans="1:14" ht="13.5" customHeight="1">
      <c r="A81" s="785"/>
      <c r="B81" s="785"/>
      <c r="C81" s="785"/>
      <c r="D81" s="774"/>
      <c r="E81" s="606">
        <v>8296</v>
      </c>
      <c r="F81" s="247">
        <v>4000</v>
      </c>
      <c r="G81" s="248">
        <v>1000</v>
      </c>
      <c r="H81" s="249">
        <v>70</v>
      </c>
      <c r="I81" s="250">
        <v>1</v>
      </c>
      <c r="J81" s="725">
        <f t="shared" si="4"/>
        <v>4</v>
      </c>
      <c r="K81" s="726">
        <f t="shared" si="5"/>
        <v>0.28</v>
      </c>
      <c r="L81" s="297">
        <f>M81/(1000/H81)</f>
        <v>281.60999999999996</v>
      </c>
      <c r="M81" s="297">
        <f>N81*(100%-$M$6)</f>
        <v>4023</v>
      </c>
      <c r="N81" s="297">
        <v>4023</v>
      </c>
    </row>
    <row r="82" spans="1:14" ht="13.5" customHeight="1">
      <c r="A82" s="214"/>
      <c r="B82" s="214"/>
      <c r="C82" s="214"/>
      <c r="D82" s="215"/>
      <c r="E82" s="215"/>
      <c r="F82" s="210"/>
      <c r="G82" s="210"/>
      <c r="H82" s="210"/>
      <c r="I82" s="210"/>
      <c r="J82" s="211"/>
      <c r="K82" s="717"/>
      <c r="L82" s="212"/>
      <c r="M82" s="212"/>
      <c r="N82" s="212"/>
    </row>
    <row r="83" spans="1:14" ht="13.5" customHeight="1">
      <c r="A83" s="787" t="s">
        <v>21</v>
      </c>
      <c r="B83" s="787"/>
      <c r="C83" s="787"/>
      <c r="D83" s="787"/>
      <c r="E83" s="787"/>
      <c r="F83" s="787"/>
      <c r="G83" s="787"/>
      <c r="H83" s="787"/>
      <c r="I83" s="787"/>
      <c r="J83" s="787"/>
      <c r="K83" s="718" t="s">
        <v>22</v>
      </c>
      <c r="L83" s="12"/>
      <c r="M83" s="12"/>
      <c r="N83" s="12"/>
    </row>
    <row r="84" spans="1:14" ht="13.5" customHeight="1">
      <c r="A84" s="786" t="s">
        <v>23</v>
      </c>
      <c r="B84" s="786"/>
      <c r="C84" s="786"/>
      <c r="D84" s="786"/>
      <c r="E84" s="786"/>
      <c r="F84" s="786"/>
      <c r="G84" s="786"/>
      <c r="H84" s="786"/>
      <c r="I84" s="786"/>
      <c r="J84" s="786"/>
      <c r="K84" s="718" t="s">
        <v>194</v>
      </c>
      <c r="L84" s="12"/>
      <c r="M84" s="12"/>
      <c r="N84" s="12"/>
    </row>
    <row r="85" spans="1:14" ht="13.5" customHeight="1">
      <c r="A85" s="771" t="s">
        <v>24</v>
      </c>
      <c r="B85" s="771"/>
      <c r="C85" s="771"/>
      <c r="D85" s="771"/>
      <c r="E85" s="771"/>
      <c r="F85" s="771"/>
      <c r="G85" s="771"/>
      <c r="H85" s="771"/>
      <c r="I85" s="771"/>
      <c r="J85" s="771"/>
      <c r="K85" s="719" t="s">
        <v>195</v>
      </c>
      <c r="L85" s="12"/>
      <c r="M85" s="12"/>
      <c r="N85" s="12"/>
    </row>
    <row r="86" spans="1:14" ht="13.5" customHeight="1">
      <c r="A86" s="771" t="s">
        <v>141</v>
      </c>
      <c r="B86" s="771"/>
      <c r="C86" s="771"/>
      <c r="D86" s="771"/>
      <c r="E86" s="771"/>
      <c r="F86" s="771"/>
      <c r="G86" s="771"/>
      <c r="H86" s="771"/>
      <c r="I86" s="771"/>
      <c r="J86" s="771"/>
      <c r="K86" s="720" t="s">
        <v>196</v>
      </c>
      <c r="L86" s="12"/>
      <c r="M86" s="12"/>
      <c r="N86" s="12"/>
    </row>
    <row r="87" spans="1:14" ht="13.5" customHeight="1">
      <c r="A87" s="771"/>
      <c r="B87" s="771"/>
      <c r="C87" s="771"/>
      <c r="D87" s="771"/>
      <c r="E87" s="771"/>
      <c r="F87" s="771"/>
      <c r="G87" s="771"/>
      <c r="H87" s="771"/>
      <c r="I87" s="771"/>
      <c r="J87" s="771"/>
      <c r="K87" s="720" t="s">
        <v>197</v>
      </c>
      <c r="L87" s="12"/>
      <c r="M87" s="12"/>
      <c r="N87" s="12"/>
    </row>
    <row r="88" spans="1:14" ht="13.5" customHeight="1">
      <c r="A88" s="181"/>
      <c r="B88" s="181"/>
      <c r="C88" s="181"/>
      <c r="D88" s="180"/>
      <c r="E88" s="180"/>
      <c r="F88" s="180"/>
      <c r="G88" s="180"/>
      <c r="H88" s="180"/>
      <c r="I88" s="180"/>
      <c r="J88" s="213"/>
      <c r="K88" s="720" t="s">
        <v>198</v>
      </c>
      <c r="L88" s="12"/>
      <c r="M88" s="12"/>
      <c r="N88" s="12"/>
    </row>
    <row r="89" spans="12:14" ht="12" customHeight="1">
      <c r="L89" s="11"/>
      <c r="M89" s="11"/>
      <c r="N89" s="11"/>
    </row>
    <row r="90" spans="12:14" ht="12.75">
      <c r="L90" s="11"/>
      <c r="M90" s="11"/>
      <c r="N90" s="11"/>
    </row>
  </sheetData>
  <sheetProtection formatCells="0" formatColumns="0" formatRows="0"/>
  <mergeCells count="33">
    <mergeCell ref="A27:C35"/>
    <mergeCell ref="D27:D35"/>
    <mergeCell ref="D45:D53"/>
    <mergeCell ref="D71:D78"/>
    <mergeCell ref="D63:D70"/>
    <mergeCell ref="A54:C62"/>
    <mergeCell ref="A71:C78"/>
    <mergeCell ref="A85:J85"/>
    <mergeCell ref="A79:C81"/>
    <mergeCell ref="A45:C53"/>
    <mergeCell ref="A84:J84"/>
    <mergeCell ref="A83:J83"/>
    <mergeCell ref="D54:D62"/>
    <mergeCell ref="I7:I8"/>
    <mergeCell ref="D7:D8"/>
    <mergeCell ref="D9:D17"/>
    <mergeCell ref="A18:C26"/>
    <mergeCell ref="A9:C17"/>
    <mergeCell ref="A86:J87"/>
    <mergeCell ref="D36:D44"/>
    <mergeCell ref="D79:D81"/>
    <mergeCell ref="A36:C44"/>
    <mergeCell ref="A63:C70"/>
    <mergeCell ref="A1:M1"/>
    <mergeCell ref="F7:H7"/>
    <mergeCell ref="D18:D26"/>
    <mergeCell ref="A2:M2"/>
    <mergeCell ref="A3:M3"/>
    <mergeCell ref="A4:M4"/>
    <mergeCell ref="J7:J8"/>
    <mergeCell ref="K7:K8"/>
    <mergeCell ref="L7:M7"/>
    <mergeCell ref="A7:C8"/>
  </mergeCells>
  <printOptions horizontalCentered="1"/>
  <pageMargins left="0.24" right="0.25" top="0.73" bottom="0.28" header="0.25" footer="0.21"/>
  <pageSetup fitToHeight="1" fitToWidth="1" horizontalDpi="600" verticalDpi="6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3"/>
  <sheetViews>
    <sheetView view="pageBreakPreview" zoomScale="75" zoomScaleSheetLayoutView="75" zoomScalePageLayoutView="0" workbookViewId="0" topLeftCell="A16">
      <selection activeCell="A5" sqref="A5:K5"/>
    </sheetView>
  </sheetViews>
  <sheetFormatPr defaultColWidth="9.140625" defaultRowHeight="12.75"/>
  <cols>
    <col min="1" max="2" width="9.140625" style="535" customWidth="1"/>
    <col min="3" max="3" width="13.57421875" style="535" customWidth="1"/>
    <col min="4" max="11" width="12.7109375" style="535" customWidth="1"/>
    <col min="12" max="12" width="10.28125" style="535" hidden="1" customWidth="1"/>
    <col min="13" max="16384" width="9.140625" style="535" customWidth="1"/>
  </cols>
  <sheetData>
    <row r="1" spans="1:12" ht="15.75" customHeight="1">
      <c r="A1" s="941" t="s">
        <v>84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534"/>
    </row>
    <row r="2" spans="1:12" ht="15.75" customHeight="1">
      <c r="A2" s="941" t="s">
        <v>1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534"/>
    </row>
    <row r="3" spans="1:12" ht="15.75" customHeight="1">
      <c r="A3" s="941" t="str">
        <f>'WM-ZHE'!A3:N3</f>
        <v>Техническая изоляция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534"/>
    </row>
    <row r="4" spans="1:12" ht="15.75" customHeight="1">
      <c r="A4" s="941" t="str">
        <f>'WM-ZHE'!A4:N4</f>
        <v>от 28 марта 2014 г.</v>
      </c>
      <c r="B4" s="941"/>
      <c r="C4" s="941"/>
      <c r="D4" s="941"/>
      <c r="E4" s="941"/>
      <c r="F4" s="941"/>
      <c r="G4" s="941"/>
      <c r="H4" s="941"/>
      <c r="I4" s="941"/>
      <c r="J4" s="941"/>
      <c r="K4" s="941"/>
      <c r="L4" s="536"/>
    </row>
    <row r="5" spans="1:12" ht="15.75" customHeight="1">
      <c r="A5" s="941" t="s">
        <v>93</v>
      </c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168"/>
    </row>
    <row r="6" spans="1:12" ht="15.75" customHeight="1">
      <c r="A6" s="643"/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168"/>
    </row>
    <row r="7" spans="1:12" ht="15.75" customHeight="1" thickBot="1">
      <c r="A7" s="954"/>
      <c r="B7" s="954"/>
      <c r="C7" s="954"/>
      <c r="D7" s="954"/>
      <c r="E7" s="954"/>
      <c r="F7" s="954"/>
      <c r="G7" s="954"/>
      <c r="H7" s="954"/>
      <c r="I7" s="954"/>
      <c r="J7" s="680" t="s">
        <v>149</v>
      </c>
      <c r="K7" s="679">
        <v>0</v>
      </c>
      <c r="L7" s="537"/>
    </row>
    <row r="8" spans="1:12" ht="14.25" customHeight="1">
      <c r="A8" s="955" t="s">
        <v>101</v>
      </c>
      <c r="B8" s="956"/>
      <c r="C8" s="957"/>
      <c r="D8" s="961" t="s">
        <v>5</v>
      </c>
      <c r="E8" s="962"/>
      <c r="F8" s="963"/>
      <c r="G8" s="964" t="s">
        <v>6</v>
      </c>
      <c r="H8" s="965" t="s">
        <v>153</v>
      </c>
      <c r="I8" s="965" t="s">
        <v>152</v>
      </c>
      <c r="J8" s="952" t="s">
        <v>9</v>
      </c>
      <c r="K8" s="953"/>
      <c r="L8" s="178"/>
    </row>
    <row r="9" spans="1:12" ht="18.75" customHeight="1">
      <c r="A9" s="958"/>
      <c r="B9" s="959"/>
      <c r="C9" s="960"/>
      <c r="D9" s="3" t="s">
        <v>10</v>
      </c>
      <c r="E9" s="4" t="s">
        <v>11</v>
      </c>
      <c r="F9" s="5" t="s">
        <v>12</v>
      </c>
      <c r="G9" s="760"/>
      <c r="H9" s="798"/>
      <c r="I9" s="798"/>
      <c r="J9" s="167" t="s">
        <v>150</v>
      </c>
      <c r="K9" s="216" t="s">
        <v>151</v>
      </c>
      <c r="L9" s="222" t="s">
        <v>87</v>
      </c>
    </row>
    <row r="10" spans="1:17" ht="13.5" customHeight="1">
      <c r="A10" s="982" t="s">
        <v>103</v>
      </c>
      <c r="B10" s="983"/>
      <c r="C10" s="984"/>
      <c r="D10" s="139">
        <v>1000</v>
      </c>
      <c r="E10" s="140">
        <v>600</v>
      </c>
      <c r="F10" s="141">
        <v>25</v>
      </c>
      <c r="G10" s="126">
        <v>8</v>
      </c>
      <c r="H10" s="143">
        <v>4.8</v>
      </c>
      <c r="I10" s="160">
        <f aca="true" t="shared" si="0" ref="I10:I19">H10*F10/1000</f>
        <v>0.12</v>
      </c>
      <c r="J10" s="538">
        <f>K10*I10/H10</f>
        <v>279.675</v>
      </c>
      <c r="K10" s="539">
        <f>L10*(100%-$K$7)</f>
        <v>11187</v>
      </c>
      <c r="L10" s="540">
        <v>11187</v>
      </c>
      <c r="M10" s="506"/>
      <c r="N10" s="506"/>
      <c r="O10" s="506"/>
      <c r="P10" s="506"/>
      <c r="Q10" s="506"/>
    </row>
    <row r="11" spans="1:17" ht="13.5" customHeight="1">
      <c r="A11" s="985"/>
      <c r="B11" s="986"/>
      <c r="C11" s="987"/>
      <c r="D11" s="116">
        <v>1000</v>
      </c>
      <c r="E11" s="117">
        <v>600</v>
      </c>
      <c r="F11" s="118">
        <v>30</v>
      </c>
      <c r="G11" s="126">
        <v>8</v>
      </c>
      <c r="H11" s="120">
        <v>4.8</v>
      </c>
      <c r="I11" s="161">
        <f t="shared" si="0"/>
        <v>0.144</v>
      </c>
      <c r="J11" s="541">
        <f aca="true" t="shared" si="1" ref="J11:J19">K11*I11/H11</f>
        <v>335.61</v>
      </c>
      <c r="K11" s="542">
        <f>L11*(100%-$K$7)</f>
        <v>11187</v>
      </c>
      <c r="L11" s="540">
        <v>11187</v>
      </c>
      <c r="M11" s="506"/>
      <c r="N11" s="506"/>
      <c r="O11" s="506"/>
      <c r="P11" s="506"/>
      <c r="Q11" s="506"/>
    </row>
    <row r="12" spans="1:17" ht="13.5" customHeight="1">
      <c r="A12" s="985"/>
      <c r="B12" s="986"/>
      <c r="C12" s="987"/>
      <c r="D12" s="116">
        <v>1000</v>
      </c>
      <c r="E12" s="117">
        <v>600</v>
      </c>
      <c r="F12" s="118">
        <v>35</v>
      </c>
      <c r="G12" s="126">
        <v>6</v>
      </c>
      <c r="H12" s="120">
        <v>3.6</v>
      </c>
      <c r="I12" s="161">
        <f t="shared" si="0"/>
        <v>0.126</v>
      </c>
      <c r="J12" s="541">
        <f t="shared" si="1"/>
        <v>391.54499999999996</v>
      </c>
      <c r="K12" s="542">
        <f aca="true" t="shared" si="2" ref="K12:K19">L12*(100%-$K$7)</f>
        <v>11187</v>
      </c>
      <c r="L12" s="540">
        <v>11187</v>
      </c>
      <c r="M12" s="506"/>
      <c r="N12" s="506"/>
      <c r="O12" s="506"/>
      <c r="P12" s="506"/>
      <c r="Q12" s="506"/>
    </row>
    <row r="13" spans="1:17" ht="13.5" customHeight="1">
      <c r="A13" s="985"/>
      <c r="B13" s="986"/>
      <c r="C13" s="987"/>
      <c r="D13" s="110">
        <v>1000</v>
      </c>
      <c r="E13" s="112">
        <v>600</v>
      </c>
      <c r="F13" s="543">
        <v>40</v>
      </c>
      <c r="G13" s="126">
        <v>6</v>
      </c>
      <c r="H13" s="120">
        <v>3.6</v>
      </c>
      <c r="I13" s="161">
        <f t="shared" si="0"/>
        <v>0.144</v>
      </c>
      <c r="J13" s="541">
        <f t="shared" si="1"/>
        <v>447.47999999999996</v>
      </c>
      <c r="K13" s="542">
        <f t="shared" si="2"/>
        <v>11187</v>
      </c>
      <c r="L13" s="540">
        <v>11187</v>
      </c>
      <c r="M13" s="506"/>
      <c r="N13" s="506"/>
      <c r="O13" s="506"/>
      <c r="P13" s="506"/>
      <c r="Q13" s="506"/>
    </row>
    <row r="14" spans="1:17" ht="13.5" customHeight="1">
      <c r="A14" s="985"/>
      <c r="B14" s="986"/>
      <c r="C14" s="987"/>
      <c r="D14" s="116">
        <v>1000</v>
      </c>
      <c r="E14" s="117">
        <v>600</v>
      </c>
      <c r="F14" s="118">
        <v>50</v>
      </c>
      <c r="G14" s="126">
        <v>4</v>
      </c>
      <c r="H14" s="120">
        <v>2.4</v>
      </c>
      <c r="I14" s="161">
        <f t="shared" si="0"/>
        <v>0.12</v>
      </c>
      <c r="J14" s="541">
        <f t="shared" si="1"/>
        <v>559.35</v>
      </c>
      <c r="K14" s="542">
        <f t="shared" si="2"/>
        <v>11187</v>
      </c>
      <c r="L14" s="540">
        <v>11187</v>
      </c>
      <c r="M14" s="506"/>
      <c r="N14" s="506"/>
      <c r="O14" s="506"/>
      <c r="P14" s="506"/>
      <c r="Q14" s="506"/>
    </row>
    <row r="15" spans="1:17" ht="13.5" customHeight="1">
      <c r="A15" s="985"/>
      <c r="B15" s="986"/>
      <c r="C15" s="987"/>
      <c r="D15" s="116">
        <v>1000</v>
      </c>
      <c r="E15" s="117">
        <v>600</v>
      </c>
      <c r="F15" s="118">
        <v>60</v>
      </c>
      <c r="G15" s="126">
        <v>4</v>
      </c>
      <c r="H15" s="120">
        <v>2.4</v>
      </c>
      <c r="I15" s="161">
        <f t="shared" si="0"/>
        <v>0.144</v>
      </c>
      <c r="J15" s="541">
        <f t="shared" si="1"/>
        <v>671.22</v>
      </c>
      <c r="K15" s="542">
        <f t="shared" si="2"/>
        <v>11187</v>
      </c>
      <c r="L15" s="540">
        <v>11187</v>
      </c>
      <c r="M15" s="506"/>
      <c r="N15" s="506"/>
      <c r="O15" s="506"/>
      <c r="P15" s="506"/>
      <c r="Q15" s="506"/>
    </row>
    <row r="16" spans="1:17" ht="13.5" customHeight="1">
      <c r="A16" s="985"/>
      <c r="B16" s="986"/>
      <c r="C16" s="987"/>
      <c r="D16" s="116">
        <v>1000</v>
      </c>
      <c r="E16" s="117">
        <v>600</v>
      </c>
      <c r="F16" s="118">
        <v>70</v>
      </c>
      <c r="G16" s="126">
        <v>2</v>
      </c>
      <c r="H16" s="120">
        <v>1.2</v>
      </c>
      <c r="I16" s="161">
        <f t="shared" si="0"/>
        <v>0.084</v>
      </c>
      <c r="J16" s="541">
        <f t="shared" si="1"/>
        <v>783.0900000000001</v>
      </c>
      <c r="K16" s="542">
        <f t="shared" si="2"/>
        <v>11187</v>
      </c>
      <c r="L16" s="540">
        <v>11187</v>
      </c>
      <c r="M16" s="506"/>
      <c r="N16" s="506"/>
      <c r="O16" s="506"/>
      <c r="P16" s="506"/>
      <c r="Q16" s="506"/>
    </row>
    <row r="17" spans="1:17" ht="13.5" customHeight="1">
      <c r="A17" s="985"/>
      <c r="B17" s="986"/>
      <c r="C17" s="987"/>
      <c r="D17" s="116">
        <v>1000</v>
      </c>
      <c r="E17" s="117">
        <v>600</v>
      </c>
      <c r="F17" s="118">
        <v>80</v>
      </c>
      <c r="G17" s="126">
        <v>2</v>
      </c>
      <c r="H17" s="120">
        <v>1.2</v>
      </c>
      <c r="I17" s="161">
        <f t="shared" si="0"/>
        <v>0.096</v>
      </c>
      <c r="J17" s="541">
        <f t="shared" si="1"/>
        <v>894.96</v>
      </c>
      <c r="K17" s="542">
        <f t="shared" si="2"/>
        <v>11187</v>
      </c>
      <c r="L17" s="540">
        <v>11187</v>
      </c>
      <c r="M17" s="506"/>
      <c r="N17" s="506"/>
      <c r="O17" s="506"/>
      <c r="P17" s="506"/>
      <c r="Q17" s="506"/>
    </row>
    <row r="18" spans="1:17" ht="13.5" customHeight="1">
      <c r="A18" s="985"/>
      <c r="B18" s="986"/>
      <c r="C18" s="987"/>
      <c r="D18" s="116">
        <v>1000</v>
      </c>
      <c r="E18" s="117">
        <v>600</v>
      </c>
      <c r="F18" s="118">
        <v>90</v>
      </c>
      <c r="G18" s="126">
        <v>2</v>
      </c>
      <c r="H18" s="120">
        <v>1.2</v>
      </c>
      <c r="I18" s="161">
        <f t="shared" si="0"/>
        <v>0.108</v>
      </c>
      <c r="J18" s="541">
        <f t="shared" si="1"/>
        <v>1006.8299999999999</v>
      </c>
      <c r="K18" s="542">
        <f t="shared" si="2"/>
        <v>11187</v>
      </c>
      <c r="L18" s="540">
        <v>11187</v>
      </c>
      <c r="M18" s="506"/>
      <c r="N18" s="506"/>
      <c r="O18" s="506"/>
      <c r="P18" s="506"/>
      <c r="Q18" s="506"/>
    </row>
    <row r="19" spans="1:17" ht="13.5" customHeight="1">
      <c r="A19" s="988"/>
      <c r="B19" s="989"/>
      <c r="C19" s="990"/>
      <c r="D19" s="121">
        <v>1000</v>
      </c>
      <c r="E19" s="122">
        <v>600</v>
      </c>
      <c r="F19" s="123">
        <v>100</v>
      </c>
      <c r="G19" s="544">
        <v>2</v>
      </c>
      <c r="H19" s="125">
        <v>1.2</v>
      </c>
      <c r="I19" s="162">
        <f t="shared" si="0"/>
        <v>0.12</v>
      </c>
      <c r="J19" s="545">
        <f t="shared" si="1"/>
        <v>1118.7</v>
      </c>
      <c r="K19" s="546">
        <f t="shared" si="2"/>
        <v>11187</v>
      </c>
      <c r="L19" s="540">
        <v>11187</v>
      </c>
      <c r="M19" s="506"/>
      <c r="N19" s="506"/>
      <c r="O19" s="506"/>
      <c r="P19" s="506"/>
      <c r="Q19" s="506"/>
    </row>
    <row r="20" spans="1:17" ht="13.5" customHeight="1">
      <c r="A20" s="991" t="s">
        <v>85</v>
      </c>
      <c r="B20" s="835"/>
      <c r="C20" s="836"/>
      <c r="D20" s="225" t="s">
        <v>92</v>
      </c>
      <c r="E20" s="226">
        <v>600</v>
      </c>
      <c r="F20" s="547">
        <v>20</v>
      </c>
      <c r="G20" s="228">
        <v>8</v>
      </c>
      <c r="H20" s="242">
        <v>4.8</v>
      </c>
      <c r="I20" s="229">
        <v>0.096</v>
      </c>
      <c r="J20" s="538">
        <f>K20*I20/H20</f>
        <v>287.52000000000004</v>
      </c>
      <c r="K20" s="539">
        <f>L20*(100%-$K$7)</f>
        <v>14376</v>
      </c>
      <c r="L20" s="540">
        <v>14376</v>
      </c>
      <c r="M20" s="506"/>
      <c r="N20" s="506"/>
      <c r="O20" s="506"/>
      <c r="P20" s="506"/>
      <c r="Q20" s="506"/>
    </row>
    <row r="21" spans="1:17" ht="13.5" customHeight="1">
      <c r="A21" s="992"/>
      <c r="B21" s="838"/>
      <c r="C21" s="839"/>
      <c r="D21" s="116" t="s">
        <v>92</v>
      </c>
      <c r="E21" s="117">
        <v>600</v>
      </c>
      <c r="F21" s="118">
        <v>30</v>
      </c>
      <c r="G21" s="126">
        <v>4</v>
      </c>
      <c r="H21" s="120">
        <v>2.4</v>
      </c>
      <c r="I21" s="161">
        <v>0.072</v>
      </c>
      <c r="J21" s="541">
        <f>K21*I21/H21</f>
        <v>482.96999999999997</v>
      </c>
      <c r="K21" s="542">
        <f>L21*(100%-$K$7)</f>
        <v>16099</v>
      </c>
      <c r="L21" s="540">
        <v>16099</v>
      </c>
      <c r="M21" s="506"/>
      <c r="N21" s="506"/>
      <c r="O21" s="506"/>
      <c r="P21" s="506"/>
      <c r="Q21" s="506"/>
    </row>
    <row r="22" spans="1:17" ht="12.75" hidden="1">
      <c r="A22" s="992"/>
      <c r="B22" s="838"/>
      <c r="C22" s="839"/>
      <c r="D22" s="116"/>
      <c r="E22" s="117"/>
      <c r="F22" s="118"/>
      <c r="G22" s="126"/>
      <c r="H22" s="120"/>
      <c r="I22" s="120"/>
      <c r="J22" s="548" t="e">
        <f>L22*I22/H22</f>
        <v>#DIV/0!</v>
      </c>
      <c r="K22" s="549"/>
      <c r="L22" s="550">
        <v>0</v>
      </c>
      <c r="M22" s="506"/>
      <c r="N22" s="506"/>
      <c r="O22" s="506"/>
      <c r="P22" s="506"/>
      <c r="Q22" s="506"/>
    </row>
    <row r="23" spans="1:17" ht="13.5" hidden="1" thickBot="1">
      <c r="A23" s="993"/>
      <c r="B23" s="994"/>
      <c r="C23" s="995"/>
      <c r="D23" s="551"/>
      <c r="E23" s="552"/>
      <c r="F23" s="553"/>
      <c r="G23" s="554"/>
      <c r="H23" s="555"/>
      <c r="I23" s="555"/>
      <c r="J23" s="556" t="e">
        <f>L23*I23/H23</f>
        <v>#DIV/0!</v>
      </c>
      <c r="K23" s="557"/>
      <c r="L23" s="558">
        <v>0</v>
      </c>
      <c r="M23" s="506"/>
      <c r="N23" s="506"/>
      <c r="O23" s="506"/>
      <c r="P23" s="506"/>
      <c r="Q23" s="506"/>
    </row>
    <row r="24" spans="1:17" ht="13.5" customHeight="1" hidden="1">
      <c r="A24" s="996" t="s">
        <v>86</v>
      </c>
      <c r="B24" s="996"/>
      <c r="C24" s="996"/>
      <c r="D24" s="559"/>
      <c r="E24" s="560"/>
      <c r="F24" s="561"/>
      <c r="G24" s="562"/>
      <c r="H24" s="563"/>
      <c r="I24" s="563"/>
      <c r="J24" s="564" t="e">
        <f>L24*I24/H24</f>
        <v>#DIV/0!</v>
      </c>
      <c r="K24" s="564"/>
      <c r="L24" s="565">
        <v>0</v>
      </c>
      <c r="M24" s="506"/>
      <c r="N24" s="506"/>
      <c r="O24" s="506"/>
      <c r="P24" s="506"/>
      <c r="Q24" s="506"/>
    </row>
    <row r="25" spans="1:17" ht="13.5" customHeight="1" hidden="1">
      <c r="A25" s="997"/>
      <c r="B25" s="997"/>
      <c r="C25" s="997"/>
      <c r="D25" s="566"/>
      <c r="E25" s="567"/>
      <c r="F25" s="568"/>
      <c r="G25" s="569"/>
      <c r="H25" s="570"/>
      <c r="I25" s="570"/>
      <c r="J25" s="571" t="e">
        <f>L25*I25/H25</f>
        <v>#DIV/0!</v>
      </c>
      <c r="K25" s="572"/>
      <c r="L25" s="573">
        <v>0</v>
      </c>
      <c r="M25" s="506"/>
      <c r="N25" s="506"/>
      <c r="O25" s="506"/>
      <c r="P25" s="506"/>
      <c r="Q25" s="506"/>
    </row>
    <row r="26" spans="1:17" ht="12" customHeight="1">
      <c r="A26" s="142"/>
      <c r="B26" s="142"/>
      <c r="C26" s="142"/>
      <c r="D26" s="254"/>
      <c r="E26" s="254"/>
      <c r="F26" s="254"/>
      <c r="G26" s="254"/>
      <c r="H26" s="574"/>
      <c r="I26" s="574"/>
      <c r="J26" s="575"/>
      <c r="K26" s="575"/>
      <c r="L26" s="575"/>
      <c r="M26" s="506"/>
      <c r="N26" s="506"/>
      <c r="O26" s="506"/>
      <c r="P26" s="506"/>
      <c r="Q26" s="506"/>
    </row>
    <row r="27" spans="1:17" ht="12" customHeight="1">
      <c r="A27" s="922" t="s">
        <v>102</v>
      </c>
      <c r="B27" s="922"/>
      <c r="C27" s="922"/>
      <c r="D27" s="918"/>
      <c r="E27" s="1003"/>
      <c r="F27" s="1003"/>
      <c r="G27" s="919"/>
      <c r="H27" s="918" t="s">
        <v>107</v>
      </c>
      <c r="I27" s="919"/>
      <c r="J27" s="430" t="s">
        <v>9</v>
      </c>
      <c r="K27" s="434"/>
      <c r="L27" s="129"/>
      <c r="M27" s="506"/>
      <c r="N27" s="506"/>
      <c r="O27" s="506"/>
      <c r="P27" s="506"/>
      <c r="Q27" s="506"/>
    </row>
    <row r="28" spans="1:17" ht="12" customHeight="1">
      <c r="A28" s="922"/>
      <c r="B28" s="922"/>
      <c r="C28" s="922"/>
      <c r="D28" s="130"/>
      <c r="E28" s="131"/>
      <c r="F28" s="131"/>
      <c r="G28" s="1004"/>
      <c r="H28" s="920"/>
      <c r="I28" s="921"/>
      <c r="J28" s="430" t="s">
        <v>109</v>
      </c>
      <c r="K28" s="434"/>
      <c r="L28" s="434"/>
      <c r="M28" s="506"/>
      <c r="N28" s="506"/>
      <c r="O28" s="506"/>
      <c r="P28" s="506"/>
      <c r="Q28" s="506"/>
    </row>
    <row r="29" spans="1:17" ht="13.5" customHeight="1">
      <c r="A29" s="1005" t="s">
        <v>105</v>
      </c>
      <c r="B29" s="1006"/>
      <c r="C29" s="1007"/>
      <c r="D29" s="132"/>
      <c r="E29" s="133"/>
      <c r="F29" s="134"/>
      <c r="G29" s="135"/>
      <c r="H29" s="1008" t="s">
        <v>108</v>
      </c>
      <c r="I29" s="1009"/>
      <c r="J29" s="728">
        <f>L29*(100%-$K$7)</f>
        <v>2480</v>
      </c>
      <c r="K29" s="152"/>
      <c r="L29" s="152">
        <v>2480</v>
      </c>
      <c r="M29" s="506"/>
      <c r="N29" s="506"/>
      <c r="O29" s="506"/>
      <c r="P29" s="506"/>
      <c r="Q29" s="506"/>
    </row>
    <row r="30" spans="1:17" ht="13.5" customHeight="1">
      <c r="A30" s="998" t="s">
        <v>104</v>
      </c>
      <c r="B30" s="999"/>
      <c r="C30" s="1000"/>
      <c r="D30" s="132"/>
      <c r="E30" s="133"/>
      <c r="F30" s="134"/>
      <c r="G30" s="135"/>
      <c r="H30" s="1001" t="s">
        <v>108</v>
      </c>
      <c r="I30" s="1002"/>
      <c r="J30" s="376">
        <f>L30*(100%-$K$7)</f>
        <v>2726</v>
      </c>
      <c r="K30" s="152"/>
      <c r="L30" s="152">
        <v>2726</v>
      </c>
      <c r="M30" s="506"/>
      <c r="N30" s="506"/>
      <c r="O30" s="506"/>
      <c r="P30" s="506"/>
      <c r="Q30" s="506"/>
    </row>
    <row r="31" spans="1:17" ht="13.5" customHeight="1">
      <c r="A31" s="943" t="s">
        <v>106</v>
      </c>
      <c r="B31" s="944"/>
      <c r="C31" s="945"/>
      <c r="D31" s="63"/>
      <c r="E31" s="64"/>
      <c r="F31" s="266"/>
      <c r="G31" s="267"/>
      <c r="H31" s="974" t="s">
        <v>110</v>
      </c>
      <c r="I31" s="975"/>
      <c r="J31" s="377">
        <f>L31*(100%-$K$7)</f>
        <v>86730</v>
      </c>
      <c r="K31" s="152"/>
      <c r="L31" s="152">
        <v>86730</v>
      </c>
      <c r="M31" s="506"/>
      <c r="N31" s="506"/>
      <c r="O31" s="506"/>
      <c r="P31" s="506"/>
      <c r="Q31" s="506"/>
    </row>
    <row r="32" spans="1:17" ht="11.25" customHeight="1">
      <c r="A32" s="111"/>
      <c r="B32" s="111"/>
      <c r="C32" s="111"/>
      <c r="D32" s="133"/>
      <c r="E32" s="133"/>
      <c r="F32" s="134"/>
      <c r="G32" s="134"/>
      <c r="H32" s="434"/>
      <c r="I32" s="434"/>
      <c r="J32" s="152"/>
      <c r="K32" s="152"/>
      <c r="L32" s="152"/>
      <c r="M32" s="506"/>
      <c r="N32" s="506"/>
      <c r="O32" s="506"/>
      <c r="P32" s="506"/>
      <c r="Q32" s="506"/>
    </row>
    <row r="33" spans="1:17" ht="23.25" customHeight="1">
      <c r="A33" s="976" t="s">
        <v>102</v>
      </c>
      <c r="B33" s="977"/>
      <c r="C33" s="978"/>
      <c r="D33" s="976" t="s">
        <v>45</v>
      </c>
      <c r="E33" s="977"/>
      <c r="F33" s="977"/>
      <c r="G33" s="978"/>
      <c r="H33" s="976" t="s">
        <v>107</v>
      </c>
      <c r="I33" s="978"/>
      <c r="J33" s="392" t="s">
        <v>9</v>
      </c>
      <c r="K33" s="431"/>
      <c r="L33" s="152"/>
      <c r="M33" s="506"/>
      <c r="N33" s="506"/>
      <c r="O33" s="506"/>
      <c r="P33" s="506"/>
      <c r="Q33" s="506"/>
    </row>
    <row r="34" spans="1:17" ht="23.25" customHeight="1">
      <c r="A34" s="979"/>
      <c r="B34" s="980"/>
      <c r="C34" s="981"/>
      <c r="D34" s="979"/>
      <c r="E34" s="980"/>
      <c r="F34" s="980"/>
      <c r="G34" s="981"/>
      <c r="H34" s="979"/>
      <c r="I34" s="981"/>
      <c r="J34" s="392" t="s">
        <v>127</v>
      </c>
      <c r="K34" s="431"/>
      <c r="L34" s="152"/>
      <c r="M34" s="506"/>
      <c r="N34" s="506"/>
      <c r="O34" s="506"/>
      <c r="P34" s="506"/>
      <c r="Q34" s="506"/>
    </row>
    <row r="35" spans="1:17" ht="34.5" customHeight="1">
      <c r="A35" s="966" t="s">
        <v>139</v>
      </c>
      <c r="B35" s="967"/>
      <c r="C35" s="968"/>
      <c r="D35" s="969" t="s">
        <v>128</v>
      </c>
      <c r="E35" s="970"/>
      <c r="F35" s="970"/>
      <c r="G35" s="971"/>
      <c r="H35" s="972" t="s">
        <v>140</v>
      </c>
      <c r="I35" s="973"/>
      <c r="J35" s="269">
        <f>L35*(100%-$K$7)</f>
        <v>7250</v>
      </c>
      <c r="K35" s="176"/>
      <c r="L35" s="152">
        <v>7250</v>
      </c>
      <c r="M35" s="506"/>
      <c r="N35" s="506"/>
      <c r="O35" s="506"/>
      <c r="P35" s="506"/>
      <c r="Q35" s="506"/>
    </row>
    <row r="36" spans="1:17" ht="34.5" customHeight="1">
      <c r="A36" s="943" t="s">
        <v>136</v>
      </c>
      <c r="B36" s="944"/>
      <c r="C36" s="945"/>
      <c r="D36" s="946" t="s">
        <v>137</v>
      </c>
      <c r="E36" s="947"/>
      <c r="F36" s="947"/>
      <c r="G36" s="948"/>
      <c r="H36" s="949" t="s">
        <v>138</v>
      </c>
      <c r="I36" s="950"/>
      <c r="J36" s="270">
        <f>L36*(100%-$K$7)</f>
        <v>542</v>
      </c>
      <c r="K36" s="177"/>
      <c r="L36" s="576">
        <v>542</v>
      </c>
      <c r="M36" s="506"/>
      <c r="N36" s="506"/>
      <c r="O36" s="506"/>
      <c r="P36" s="506"/>
      <c r="Q36" s="506"/>
    </row>
    <row r="37" spans="1:17" ht="13.5" customHeight="1">
      <c r="A37" s="518" t="s">
        <v>21</v>
      </c>
      <c r="B37" s="518"/>
      <c r="C37" s="518"/>
      <c r="D37" s="518"/>
      <c r="E37" s="518"/>
      <c r="F37" s="518"/>
      <c r="G37" s="518"/>
      <c r="H37" s="518"/>
      <c r="I37" s="518"/>
      <c r="J37" s="506"/>
      <c r="K37" s="506"/>
      <c r="L37" s="518"/>
      <c r="M37" s="506"/>
      <c r="N37" s="506"/>
      <c r="O37" s="506"/>
      <c r="P37" s="506"/>
      <c r="Q37" s="506"/>
    </row>
    <row r="38" spans="1:17" ht="13.5" customHeight="1">
      <c r="A38" s="520" t="s">
        <v>23</v>
      </c>
      <c r="B38" s="518"/>
      <c r="C38" s="518"/>
      <c r="D38" s="518"/>
      <c r="E38" s="518"/>
      <c r="F38" s="518"/>
      <c r="G38" s="518"/>
      <c r="H38" s="518"/>
      <c r="I38" s="577" t="str">
        <f>'WM-ZHE'!K83</f>
        <v>Офис продаж:</v>
      </c>
      <c r="J38" s="506"/>
      <c r="K38" s="506"/>
      <c r="L38" s="520"/>
      <c r="M38" s="506"/>
      <c r="N38" s="506"/>
      <c r="O38" s="506"/>
      <c r="P38" s="506"/>
      <c r="Q38" s="506"/>
    </row>
    <row r="39" spans="1:17" ht="13.5" customHeight="1">
      <c r="A39" s="384" t="s">
        <v>24</v>
      </c>
      <c r="B39" s="384"/>
      <c r="C39" s="384"/>
      <c r="D39" s="384"/>
      <c r="E39" s="384"/>
      <c r="F39" s="384"/>
      <c r="G39" s="384"/>
      <c r="H39" s="384"/>
      <c r="I39" s="578" t="str">
        <f>'WM-ZHE'!K84</f>
        <v>ООО ГК "ТЕПЛОСИЛА"</v>
      </c>
      <c r="J39" s="506"/>
      <c r="K39" s="506"/>
      <c r="L39" s="384"/>
      <c r="M39" s="506"/>
      <c r="N39" s="506"/>
      <c r="O39" s="506"/>
      <c r="P39" s="506"/>
      <c r="Q39" s="506"/>
    </row>
    <row r="40" spans="1:17" ht="13.5" customHeight="1">
      <c r="A40" s="937" t="s">
        <v>131</v>
      </c>
      <c r="B40" s="937"/>
      <c r="C40" s="937"/>
      <c r="D40" s="937"/>
      <c r="E40" s="937"/>
      <c r="F40" s="937"/>
      <c r="G40" s="937"/>
      <c r="H40" s="937"/>
      <c r="I40" s="578" t="str">
        <f>'WM-ZHE'!K85</f>
        <v>111622, г.Москва</v>
      </c>
      <c r="J40" s="506"/>
      <c r="K40" s="506"/>
      <c r="L40" s="384"/>
      <c r="M40" s="506"/>
      <c r="N40" s="506"/>
      <c r="O40" s="506"/>
      <c r="P40" s="506"/>
      <c r="Q40" s="506"/>
    </row>
    <row r="41" spans="1:17" ht="13.5" customHeight="1">
      <c r="A41" s="520" t="s">
        <v>91</v>
      </c>
      <c r="B41" s="506"/>
      <c r="C41" s="506"/>
      <c r="D41" s="506"/>
      <c r="E41" s="506"/>
      <c r="F41" s="506"/>
      <c r="G41" s="506"/>
      <c r="H41" s="506"/>
      <c r="I41" s="578" t="str">
        <f>'WM-ZHE'!K86</f>
        <v>ул.Б.Косинская, д.27</v>
      </c>
      <c r="J41" s="506"/>
      <c r="K41" s="506"/>
      <c r="L41" s="384"/>
      <c r="M41" s="506"/>
      <c r="N41" s="506"/>
      <c r="O41" s="506"/>
      <c r="P41" s="506"/>
      <c r="Q41" s="506"/>
    </row>
    <row r="42" spans="1:17" ht="13.5" customHeight="1">
      <c r="A42" s="951" t="s">
        <v>132</v>
      </c>
      <c r="B42" s="951"/>
      <c r="C42" s="951"/>
      <c r="D42" s="951"/>
      <c r="E42" s="951"/>
      <c r="F42" s="951"/>
      <c r="G42" s="951"/>
      <c r="H42" s="951"/>
      <c r="I42" s="578" t="str">
        <f>'WM-ZHE'!K87</f>
        <v>тел.     +7(495) 223-95-05</v>
      </c>
      <c r="J42" s="506"/>
      <c r="K42" s="506"/>
      <c r="L42" s="384"/>
      <c r="M42" s="506"/>
      <c r="N42" s="506"/>
      <c r="O42" s="506"/>
      <c r="P42" s="506"/>
      <c r="Q42" s="506"/>
    </row>
    <row r="43" spans="1:17" ht="13.5" customHeight="1">
      <c r="A43" s="951" t="s">
        <v>130</v>
      </c>
      <c r="B43" s="951"/>
      <c r="C43" s="951"/>
      <c r="D43" s="951"/>
      <c r="E43" s="951"/>
      <c r="F43" s="951"/>
      <c r="G43" s="951"/>
      <c r="H43" s="951"/>
      <c r="I43" s="578" t="str">
        <f>'WM-ZHE'!K88</f>
        <v>факс   +7(495) 700-17-70</v>
      </c>
      <c r="J43" s="384"/>
      <c r="K43" s="384"/>
      <c r="L43" s="384"/>
      <c r="M43" s="506"/>
      <c r="N43" s="506"/>
      <c r="O43" s="506"/>
      <c r="P43" s="506"/>
      <c r="Q43" s="506"/>
    </row>
    <row r="44" spans="1:17" ht="12.75">
      <c r="A44" s="942"/>
      <c r="B44" s="942"/>
      <c r="C44" s="942"/>
      <c r="D44" s="942"/>
      <c r="E44" s="942"/>
      <c r="F44" s="942"/>
      <c r="G44" s="942"/>
      <c r="H44" s="942"/>
      <c r="I44" s="942"/>
      <c r="J44" s="384"/>
      <c r="K44" s="384"/>
      <c r="L44" s="384"/>
      <c r="M44" s="506"/>
      <c r="N44" s="506"/>
      <c r="O44" s="506"/>
      <c r="P44" s="506"/>
      <c r="Q44" s="506"/>
    </row>
    <row r="45" spans="1:17" ht="12.75">
      <c r="A45" s="506"/>
      <c r="B45" s="506"/>
      <c r="C45" s="506"/>
      <c r="D45" s="506"/>
      <c r="E45" s="506"/>
      <c r="F45" s="506"/>
      <c r="G45" s="506"/>
      <c r="H45" s="506"/>
      <c r="I45" s="506"/>
      <c r="J45" s="506"/>
      <c r="K45" s="506"/>
      <c r="L45" s="506"/>
      <c r="M45" s="506"/>
      <c r="N45" s="506"/>
      <c r="O45" s="506"/>
      <c r="P45" s="506"/>
      <c r="Q45" s="506"/>
    </row>
    <row r="46" spans="1:17" ht="12.75">
      <c r="A46" s="506"/>
      <c r="B46" s="506"/>
      <c r="C46" s="506"/>
      <c r="D46" s="506"/>
      <c r="E46" s="506"/>
      <c r="F46" s="506"/>
      <c r="G46" s="506"/>
      <c r="H46" s="506"/>
      <c r="I46" s="506"/>
      <c r="J46" s="506"/>
      <c r="K46" s="506"/>
      <c r="L46" s="506"/>
      <c r="M46" s="506"/>
      <c r="N46" s="506"/>
      <c r="O46" s="506"/>
      <c r="P46" s="506"/>
      <c r="Q46" s="506"/>
    </row>
    <row r="47" spans="1:17" ht="12.75">
      <c r="A47" s="506"/>
      <c r="B47" s="506"/>
      <c r="C47" s="506"/>
      <c r="D47" s="506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506"/>
      <c r="P47" s="506"/>
      <c r="Q47" s="506"/>
    </row>
    <row r="48" spans="1:17" ht="12.75">
      <c r="A48" s="506"/>
      <c r="B48" s="506"/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</row>
    <row r="49" spans="1:17" ht="12.75">
      <c r="A49" s="506"/>
      <c r="B49" s="506"/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</row>
    <row r="50" spans="1:17" ht="12.75">
      <c r="A50" s="506"/>
      <c r="B50" s="506"/>
      <c r="C50" s="506"/>
      <c r="D50" s="506"/>
      <c r="E50" s="506"/>
      <c r="F50" s="506"/>
      <c r="G50" s="506"/>
      <c r="H50" s="506"/>
      <c r="I50" s="506"/>
      <c r="J50" s="506"/>
      <c r="K50" s="506"/>
      <c r="L50" s="506"/>
      <c r="M50" s="506"/>
      <c r="N50" s="506"/>
      <c r="O50" s="506"/>
      <c r="P50" s="506"/>
      <c r="Q50" s="506"/>
    </row>
    <row r="51" spans="1:17" ht="12.75">
      <c r="A51" s="506"/>
      <c r="B51" s="506"/>
      <c r="C51" s="506"/>
      <c r="D51" s="506"/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</row>
    <row r="52" spans="1:17" ht="12.75">
      <c r="A52" s="506"/>
      <c r="B52" s="506"/>
      <c r="C52" s="506"/>
      <c r="D52" s="506"/>
      <c r="E52" s="506"/>
      <c r="F52" s="506"/>
      <c r="G52" s="506"/>
      <c r="H52" s="506"/>
      <c r="I52" s="506"/>
      <c r="J52" s="506"/>
      <c r="K52" s="506"/>
      <c r="L52" s="506"/>
      <c r="M52" s="506"/>
      <c r="N52" s="506"/>
      <c r="O52" s="506"/>
      <c r="P52" s="506"/>
      <c r="Q52" s="506"/>
    </row>
    <row r="53" spans="1:17" ht="12.75">
      <c r="A53" s="506"/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  <c r="P53" s="506"/>
      <c r="Q53" s="506"/>
    </row>
    <row r="54" spans="1:17" ht="12.75">
      <c r="A54" s="506"/>
      <c r="B54" s="506"/>
      <c r="C54" s="506"/>
      <c r="D54" s="506"/>
      <c r="E54" s="506"/>
      <c r="F54" s="506"/>
      <c r="G54" s="506"/>
      <c r="H54" s="506"/>
      <c r="I54" s="506"/>
      <c r="J54" s="506"/>
      <c r="K54" s="506"/>
      <c r="L54" s="506"/>
      <c r="M54" s="506"/>
      <c r="N54" s="506"/>
      <c r="O54" s="506"/>
      <c r="P54" s="506"/>
      <c r="Q54" s="506"/>
    </row>
    <row r="55" spans="1:17" ht="12.75">
      <c r="A55" s="506"/>
      <c r="B55" s="506"/>
      <c r="C55" s="506"/>
      <c r="D55" s="506"/>
      <c r="E55" s="506"/>
      <c r="F55" s="506"/>
      <c r="G55" s="506"/>
      <c r="H55" s="506"/>
      <c r="I55" s="506"/>
      <c r="J55" s="506"/>
      <c r="K55" s="506"/>
      <c r="L55" s="506"/>
      <c r="M55" s="506"/>
      <c r="N55" s="506"/>
      <c r="O55" s="506"/>
      <c r="P55" s="506"/>
      <c r="Q55" s="506"/>
    </row>
    <row r="56" spans="1:17" ht="12.75">
      <c r="A56" s="506"/>
      <c r="B56" s="506"/>
      <c r="C56" s="506"/>
      <c r="D56" s="506"/>
      <c r="E56" s="506"/>
      <c r="F56" s="506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506"/>
    </row>
    <row r="57" spans="1:17" ht="12.75">
      <c r="A57" s="506"/>
      <c r="B57" s="506"/>
      <c r="C57" s="506"/>
      <c r="D57" s="506"/>
      <c r="E57" s="506"/>
      <c r="F57" s="506"/>
      <c r="G57" s="506"/>
      <c r="H57" s="506"/>
      <c r="I57" s="506"/>
      <c r="J57" s="506"/>
      <c r="K57" s="506"/>
      <c r="L57" s="506"/>
      <c r="M57" s="506"/>
      <c r="N57" s="506"/>
      <c r="O57" s="506"/>
      <c r="P57" s="506"/>
      <c r="Q57" s="506"/>
    </row>
    <row r="58" spans="1:17" ht="12.75">
      <c r="A58" s="506"/>
      <c r="B58" s="506"/>
      <c r="C58" s="506"/>
      <c r="D58" s="506"/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</row>
    <row r="59" spans="1:17" ht="12.75">
      <c r="A59" s="506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</row>
    <row r="60" spans="1:17" ht="12.75">
      <c r="A60" s="506"/>
      <c r="B60" s="506"/>
      <c r="C60" s="506"/>
      <c r="D60" s="506"/>
      <c r="E60" s="506"/>
      <c r="F60" s="506"/>
      <c r="G60" s="506"/>
      <c r="H60" s="506"/>
      <c r="I60" s="506"/>
      <c r="J60" s="506"/>
      <c r="K60" s="506"/>
      <c r="L60" s="506"/>
      <c r="M60" s="506"/>
      <c r="N60" s="506"/>
      <c r="O60" s="506"/>
      <c r="P60" s="506"/>
      <c r="Q60" s="506"/>
    </row>
    <row r="61" spans="1:17" ht="12.75">
      <c r="A61" s="506"/>
      <c r="B61" s="506"/>
      <c r="C61" s="506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</row>
    <row r="62" spans="1:17" ht="12.75">
      <c r="A62" s="506"/>
      <c r="B62" s="506"/>
      <c r="C62" s="506"/>
      <c r="D62" s="506"/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</row>
    <row r="63" spans="1:17" ht="12.75">
      <c r="A63" s="506"/>
      <c r="B63" s="506"/>
      <c r="C63" s="506"/>
      <c r="D63" s="506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</row>
    <row r="64" spans="1:17" ht="12.75">
      <c r="A64" s="506"/>
      <c r="B64" s="506"/>
      <c r="C64" s="506"/>
      <c r="D64" s="506"/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O64" s="506"/>
      <c r="P64" s="506"/>
      <c r="Q64" s="506"/>
    </row>
    <row r="65" spans="1:17" ht="12.75">
      <c r="A65" s="506"/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  <c r="P65" s="506"/>
      <c r="Q65" s="506"/>
    </row>
    <row r="66" spans="1:17" ht="12.75">
      <c r="A66" s="506"/>
      <c r="B66" s="506"/>
      <c r="C66" s="506"/>
      <c r="D66" s="506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</row>
    <row r="67" spans="1:17" ht="12.75">
      <c r="A67" s="506"/>
      <c r="B67" s="506"/>
      <c r="C67" s="506"/>
      <c r="D67" s="506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</row>
    <row r="68" spans="1:17" ht="12.75">
      <c r="A68" s="506"/>
      <c r="B68" s="506"/>
      <c r="C68" s="506"/>
      <c r="D68" s="506"/>
      <c r="E68" s="506"/>
      <c r="F68" s="506"/>
      <c r="G68" s="506"/>
      <c r="H68" s="506"/>
      <c r="I68" s="506"/>
      <c r="J68" s="506"/>
      <c r="K68" s="506"/>
      <c r="L68" s="506"/>
      <c r="M68" s="506"/>
      <c r="N68" s="506"/>
      <c r="O68" s="506"/>
      <c r="P68" s="506"/>
      <c r="Q68" s="506"/>
    </row>
    <row r="69" spans="1:17" ht="12.75">
      <c r="A69" s="506"/>
      <c r="B69" s="506"/>
      <c r="C69" s="506"/>
      <c r="D69" s="506"/>
      <c r="E69" s="506"/>
      <c r="F69" s="506"/>
      <c r="G69" s="506"/>
      <c r="H69" s="506"/>
      <c r="I69" s="506"/>
      <c r="J69" s="506"/>
      <c r="K69" s="506"/>
      <c r="L69" s="506"/>
      <c r="M69" s="506"/>
      <c r="N69" s="506"/>
      <c r="O69" s="506"/>
      <c r="P69" s="506"/>
      <c r="Q69" s="506"/>
    </row>
    <row r="70" spans="1:17" ht="12.75">
      <c r="A70" s="506"/>
      <c r="B70" s="506"/>
      <c r="C70" s="506"/>
      <c r="D70" s="506"/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</row>
    <row r="71" spans="1:17" ht="12.75">
      <c r="A71" s="506"/>
      <c r="B71" s="506"/>
      <c r="C71" s="506"/>
      <c r="D71" s="506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</row>
    <row r="72" spans="1:17" ht="12.75">
      <c r="A72" s="506"/>
      <c r="B72" s="506"/>
      <c r="C72" s="506"/>
      <c r="D72" s="506"/>
      <c r="E72" s="506"/>
      <c r="F72" s="506"/>
      <c r="G72" s="506"/>
      <c r="H72" s="506"/>
      <c r="I72" s="506"/>
      <c r="J72" s="506"/>
      <c r="K72" s="506"/>
      <c r="L72" s="506"/>
      <c r="M72" s="506"/>
      <c r="N72" s="506"/>
      <c r="O72" s="506"/>
      <c r="P72" s="506"/>
      <c r="Q72" s="506"/>
    </row>
    <row r="73" spans="1:17" ht="12.75">
      <c r="A73" s="506"/>
      <c r="B73" s="506"/>
      <c r="C73" s="506"/>
      <c r="D73" s="506"/>
      <c r="E73" s="506"/>
      <c r="F73" s="506"/>
      <c r="G73" s="506"/>
      <c r="H73" s="506"/>
      <c r="I73" s="506"/>
      <c r="J73" s="506"/>
      <c r="K73" s="506"/>
      <c r="L73" s="506"/>
      <c r="M73" s="506"/>
      <c r="N73" s="506"/>
      <c r="O73" s="506"/>
      <c r="P73" s="506"/>
      <c r="Q73" s="506"/>
    </row>
    <row r="74" spans="1:17" ht="12.75">
      <c r="A74" s="506"/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  <c r="P74" s="506"/>
      <c r="Q74" s="506"/>
    </row>
    <row r="75" spans="1:17" ht="12.75">
      <c r="A75" s="506"/>
      <c r="B75" s="506"/>
      <c r="C75" s="506"/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  <c r="O75" s="506"/>
      <c r="P75" s="506"/>
      <c r="Q75" s="506"/>
    </row>
    <row r="76" spans="1:17" ht="12.75">
      <c r="A76" s="506"/>
      <c r="B76" s="506"/>
      <c r="C76" s="506"/>
      <c r="D76" s="506"/>
      <c r="E76" s="506"/>
      <c r="F76" s="506"/>
      <c r="G76" s="506"/>
      <c r="H76" s="506"/>
      <c r="I76" s="506"/>
      <c r="J76" s="506"/>
      <c r="K76" s="506"/>
      <c r="L76" s="506"/>
      <c r="M76" s="506"/>
      <c r="N76" s="506"/>
      <c r="O76" s="506"/>
      <c r="P76" s="506"/>
      <c r="Q76" s="506"/>
    </row>
    <row r="77" spans="1:17" ht="12.75">
      <c r="A77" s="506"/>
      <c r="B77" s="506"/>
      <c r="C77" s="506"/>
      <c r="D77" s="506"/>
      <c r="E77" s="506"/>
      <c r="F77" s="506"/>
      <c r="G77" s="506"/>
      <c r="H77" s="506"/>
      <c r="I77" s="506"/>
      <c r="J77" s="506"/>
      <c r="K77" s="506"/>
      <c r="L77" s="506"/>
      <c r="M77" s="506"/>
      <c r="N77" s="506"/>
      <c r="O77" s="506"/>
      <c r="P77" s="506"/>
      <c r="Q77" s="506"/>
    </row>
    <row r="78" spans="1:17" ht="12.75">
      <c r="A78" s="506"/>
      <c r="B78" s="506"/>
      <c r="C78" s="506"/>
      <c r="D78" s="506"/>
      <c r="E78" s="506"/>
      <c r="F78" s="506"/>
      <c r="G78" s="506"/>
      <c r="H78" s="506"/>
      <c r="I78" s="506"/>
      <c r="J78" s="506"/>
      <c r="K78" s="506"/>
      <c r="L78" s="506"/>
      <c r="M78" s="506"/>
      <c r="N78" s="506"/>
      <c r="O78" s="506"/>
      <c r="P78" s="506"/>
      <c r="Q78" s="506"/>
    </row>
    <row r="79" spans="1:17" ht="12.75">
      <c r="A79" s="506"/>
      <c r="B79" s="506"/>
      <c r="C79" s="506"/>
      <c r="D79" s="506"/>
      <c r="E79" s="506"/>
      <c r="F79" s="506"/>
      <c r="G79" s="506"/>
      <c r="H79" s="506"/>
      <c r="I79" s="506"/>
      <c r="J79" s="506"/>
      <c r="K79" s="506"/>
      <c r="L79" s="506"/>
      <c r="M79" s="506"/>
      <c r="N79" s="506"/>
      <c r="O79" s="506"/>
      <c r="P79" s="506"/>
      <c r="Q79" s="506"/>
    </row>
    <row r="80" spans="1:17" ht="12.75">
      <c r="A80" s="506"/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506"/>
      <c r="O80" s="506"/>
      <c r="P80" s="506"/>
      <c r="Q80" s="506"/>
    </row>
    <row r="81" spans="1:17" ht="12.75">
      <c r="A81" s="506"/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  <c r="N81" s="506"/>
      <c r="O81" s="506"/>
      <c r="P81" s="506"/>
      <c r="Q81" s="506"/>
    </row>
    <row r="82" spans="1:17" ht="12.75">
      <c r="A82" s="506"/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506"/>
      <c r="O82" s="506"/>
      <c r="P82" s="506"/>
      <c r="Q82" s="506"/>
    </row>
    <row r="83" spans="1:17" ht="12.75">
      <c r="A83" s="506"/>
      <c r="B83" s="506"/>
      <c r="C83" s="506"/>
      <c r="D83" s="506"/>
      <c r="E83" s="506"/>
      <c r="F83" s="506"/>
      <c r="G83" s="506"/>
      <c r="H83" s="506"/>
      <c r="I83" s="506"/>
      <c r="J83" s="506"/>
      <c r="K83" s="506"/>
      <c r="L83" s="506"/>
      <c r="M83" s="506"/>
      <c r="N83" s="506"/>
      <c r="O83" s="506"/>
      <c r="P83" s="506"/>
      <c r="Q83" s="506"/>
    </row>
    <row r="84" spans="1:17" ht="12.75">
      <c r="A84" s="506"/>
      <c r="B84" s="506"/>
      <c r="C84" s="506"/>
      <c r="D84" s="506"/>
      <c r="E84" s="506"/>
      <c r="F84" s="506"/>
      <c r="G84" s="506"/>
      <c r="H84" s="506"/>
      <c r="I84" s="506"/>
      <c r="J84" s="506"/>
      <c r="K84" s="506"/>
      <c r="L84" s="506"/>
      <c r="M84" s="506"/>
      <c r="N84" s="506"/>
      <c r="O84" s="506"/>
      <c r="P84" s="506"/>
      <c r="Q84" s="506"/>
    </row>
    <row r="85" spans="1:17" ht="12.75">
      <c r="A85" s="506"/>
      <c r="B85" s="506"/>
      <c r="C85" s="506"/>
      <c r="D85" s="506"/>
      <c r="E85" s="506"/>
      <c r="F85" s="506"/>
      <c r="G85" s="506"/>
      <c r="H85" s="506"/>
      <c r="I85" s="506"/>
      <c r="J85" s="506"/>
      <c r="K85" s="506"/>
      <c r="L85" s="506"/>
      <c r="M85" s="506"/>
      <c r="N85" s="506"/>
      <c r="O85" s="506"/>
      <c r="P85" s="506"/>
      <c r="Q85" s="506"/>
    </row>
    <row r="86" spans="1:17" ht="12.75">
      <c r="A86" s="506"/>
      <c r="B86" s="506"/>
      <c r="C86" s="506"/>
      <c r="D86" s="506"/>
      <c r="E86" s="506"/>
      <c r="F86" s="506"/>
      <c r="G86" s="506"/>
      <c r="H86" s="506"/>
      <c r="I86" s="506"/>
      <c r="J86" s="506"/>
      <c r="K86" s="506"/>
      <c r="L86" s="506"/>
      <c r="M86" s="506"/>
      <c r="N86" s="506"/>
      <c r="O86" s="506"/>
      <c r="P86" s="506"/>
      <c r="Q86" s="506"/>
    </row>
    <row r="87" spans="1:17" ht="12.75">
      <c r="A87" s="506"/>
      <c r="B87" s="506"/>
      <c r="C87" s="506"/>
      <c r="D87" s="506"/>
      <c r="E87" s="506"/>
      <c r="F87" s="506"/>
      <c r="G87" s="506"/>
      <c r="H87" s="506"/>
      <c r="I87" s="506"/>
      <c r="J87" s="506"/>
      <c r="K87" s="506"/>
      <c r="L87" s="506"/>
      <c r="M87" s="506"/>
      <c r="N87" s="506"/>
      <c r="O87" s="506"/>
      <c r="P87" s="506"/>
      <c r="Q87" s="506"/>
    </row>
    <row r="88" spans="1:17" ht="12.75">
      <c r="A88" s="506"/>
      <c r="B88" s="506"/>
      <c r="C88" s="506"/>
      <c r="D88" s="506"/>
      <c r="E88" s="506"/>
      <c r="F88" s="506"/>
      <c r="G88" s="506"/>
      <c r="H88" s="506"/>
      <c r="I88" s="506"/>
      <c r="J88" s="506"/>
      <c r="K88" s="506"/>
      <c r="L88" s="506"/>
      <c r="M88" s="506"/>
      <c r="N88" s="506"/>
      <c r="O88" s="506"/>
      <c r="P88" s="506"/>
      <c r="Q88" s="506"/>
    </row>
    <row r="89" spans="1:17" ht="12.75">
      <c r="A89" s="506"/>
      <c r="B89" s="506"/>
      <c r="C89" s="506"/>
      <c r="D89" s="506"/>
      <c r="E89" s="506"/>
      <c r="F89" s="506"/>
      <c r="G89" s="506"/>
      <c r="H89" s="506"/>
      <c r="I89" s="506"/>
      <c r="J89" s="506"/>
      <c r="K89" s="506"/>
      <c r="L89" s="506"/>
      <c r="M89" s="506"/>
      <c r="N89" s="506"/>
      <c r="O89" s="506"/>
      <c r="P89" s="506"/>
      <c r="Q89" s="506"/>
    </row>
    <row r="90" spans="1:17" ht="12.75">
      <c r="A90" s="506"/>
      <c r="B90" s="506"/>
      <c r="C90" s="506"/>
      <c r="D90" s="506"/>
      <c r="E90" s="506"/>
      <c r="F90" s="506"/>
      <c r="G90" s="506"/>
      <c r="H90" s="506"/>
      <c r="I90" s="506"/>
      <c r="J90" s="506"/>
      <c r="K90" s="506"/>
      <c r="L90" s="506"/>
      <c r="M90" s="506"/>
      <c r="N90" s="506"/>
      <c r="O90" s="506"/>
      <c r="P90" s="506"/>
      <c r="Q90" s="506"/>
    </row>
    <row r="91" spans="1:17" ht="12.75">
      <c r="A91" s="506"/>
      <c r="B91" s="506"/>
      <c r="C91" s="506"/>
      <c r="D91" s="506"/>
      <c r="E91" s="506"/>
      <c r="F91" s="506"/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6"/>
    </row>
    <row r="92" spans="1:17" ht="12.75">
      <c r="A92" s="506"/>
      <c r="B92" s="506"/>
      <c r="C92" s="506"/>
      <c r="D92" s="506"/>
      <c r="E92" s="506"/>
      <c r="F92" s="506"/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6"/>
    </row>
    <row r="93" spans="1:17" ht="12.75">
      <c r="A93" s="506"/>
      <c r="B93" s="506"/>
      <c r="C93" s="506"/>
      <c r="D93" s="506"/>
      <c r="E93" s="506"/>
      <c r="F93" s="506"/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6"/>
    </row>
    <row r="94" spans="1:17" ht="12.75">
      <c r="A94" s="506"/>
      <c r="B94" s="506"/>
      <c r="C94" s="506"/>
      <c r="D94" s="506"/>
      <c r="E94" s="506"/>
      <c r="F94" s="506"/>
      <c r="G94" s="506"/>
      <c r="H94" s="506"/>
      <c r="I94" s="506"/>
      <c r="J94" s="506"/>
      <c r="K94" s="506"/>
      <c r="L94" s="506"/>
      <c r="M94" s="506"/>
      <c r="N94" s="506"/>
      <c r="O94" s="506"/>
      <c r="P94" s="506"/>
      <c r="Q94" s="506"/>
    </row>
    <row r="95" spans="1:17" ht="12.75">
      <c r="A95" s="506"/>
      <c r="B95" s="506"/>
      <c r="C95" s="506"/>
      <c r="D95" s="506"/>
      <c r="E95" s="506"/>
      <c r="F95" s="506"/>
      <c r="G95" s="506"/>
      <c r="H95" s="506"/>
      <c r="I95" s="506"/>
      <c r="J95" s="506"/>
      <c r="K95" s="506"/>
      <c r="L95" s="506"/>
      <c r="M95" s="506"/>
      <c r="N95" s="506"/>
      <c r="O95" s="506"/>
      <c r="P95" s="506"/>
      <c r="Q95" s="506"/>
    </row>
    <row r="96" spans="1:17" ht="12.75">
      <c r="A96" s="506"/>
      <c r="B96" s="506"/>
      <c r="C96" s="506"/>
      <c r="D96" s="506"/>
      <c r="E96" s="506"/>
      <c r="F96" s="506"/>
      <c r="G96" s="506"/>
      <c r="H96" s="506"/>
      <c r="I96" s="506"/>
      <c r="J96" s="506"/>
      <c r="K96" s="506"/>
      <c r="L96" s="506"/>
      <c r="M96" s="506"/>
      <c r="N96" s="506"/>
      <c r="O96" s="506"/>
      <c r="P96" s="506"/>
      <c r="Q96" s="506"/>
    </row>
    <row r="97" spans="1:17" ht="12.75">
      <c r="A97" s="506"/>
      <c r="B97" s="506"/>
      <c r="C97" s="506"/>
      <c r="D97" s="506"/>
      <c r="E97" s="506"/>
      <c r="F97" s="506"/>
      <c r="G97" s="506"/>
      <c r="H97" s="506"/>
      <c r="I97" s="506"/>
      <c r="J97" s="506"/>
      <c r="K97" s="506"/>
      <c r="L97" s="506"/>
      <c r="M97" s="506"/>
      <c r="N97" s="506"/>
      <c r="O97" s="506"/>
      <c r="P97" s="506"/>
      <c r="Q97" s="506"/>
    </row>
    <row r="98" spans="1:17" ht="12.75">
      <c r="A98" s="506"/>
      <c r="B98" s="506"/>
      <c r="C98" s="506"/>
      <c r="D98" s="506"/>
      <c r="E98" s="506"/>
      <c r="F98" s="506"/>
      <c r="G98" s="506"/>
      <c r="H98" s="506"/>
      <c r="I98" s="506"/>
      <c r="J98" s="506"/>
      <c r="K98" s="506"/>
      <c r="L98" s="506"/>
      <c r="M98" s="506"/>
      <c r="N98" s="506"/>
      <c r="O98" s="506"/>
      <c r="P98" s="506"/>
      <c r="Q98" s="506"/>
    </row>
    <row r="99" spans="1:17" ht="12.75">
      <c r="A99" s="506"/>
      <c r="B99" s="506"/>
      <c r="C99" s="506"/>
      <c r="D99" s="506"/>
      <c r="E99" s="506"/>
      <c r="F99" s="506"/>
      <c r="G99" s="506"/>
      <c r="H99" s="506"/>
      <c r="I99" s="506"/>
      <c r="J99" s="506"/>
      <c r="K99" s="506"/>
      <c r="L99" s="506"/>
      <c r="M99" s="506"/>
      <c r="N99" s="506"/>
      <c r="O99" s="506"/>
      <c r="P99" s="506"/>
      <c r="Q99" s="506"/>
    </row>
    <row r="100" spans="1:17" ht="12.75">
      <c r="A100" s="506"/>
      <c r="B100" s="506"/>
      <c r="C100" s="506"/>
      <c r="D100" s="506"/>
      <c r="E100" s="506"/>
      <c r="F100" s="506"/>
      <c r="G100" s="506"/>
      <c r="H100" s="506"/>
      <c r="I100" s="506"/>
      <c r="J100" s="506"/>
      <c r="K100" s="506"/>
      <c r="L100" s="506"/>
      <c r="M100" s="506"/>
      <c r="N100" s="506"/>
      <c r="O100" s="506"/>
      <c r="P100" s="506"/>
      <c r="Q100" s="506"/>
    </row>
    <row r="101" spans="1:17" ht="12.75">
      <c r="A101" s="506"/>
      <c r="B101" s="506"/>
      <c r="C101" s="506"/>
      <c r="D101" s="506"/>
      <c r="E101" s="506"/>
      <c r="F101" s="506"/>
      <c r="G101" s="506"/>
      <c r="H101" s="506"/>
      <c r="I101" s="506"/>
      <c r="J101" s="506"/>
      <c r="K101" s="506"/>
      <c r="L101" s="506"/>
      <c r="M101" s="506"/>
      <c r="N101" s="506"/>
      <c r="O101" s="506"/>
      <c r="P101" s="506"/>
      <c r="Q101" s="506"/>
    </row>
    <row r="102" spans="1:17" ht="12.75">
      <c r="A102" s="506"/>
      <c r="B102" s="506"/>
      <c r="C102" s="506"/>
      <c r="D102" s="506"/>
      <c r="E102" s="506"/>
      <c r="F102" s="506"/>
      <c r="G102" s="506"/>
      <c r="H102" s="506"/>
      <c r="I102" s="506"/>
      <c r="J102" s="506"/>
      <c r="K102" s="506"/>
      <c r="L102" s="506"/>
      <c r="M102" s="506"/>
      <c r="N102" s="506"/>
      <c r="O102" s="506"/>
      <c r="P102" s="506"/>
      <c r="Q102" s="506"/>
    </row>
    <row r="103" spans="1:17" ht="12.75">
      <c r="A103" s="506"/>
      <c r="B103" s="506"/>
      <c r="C103" s="506"/>
      <c r="D103" s="506"/>
      <c r="E103" s="506"/>
      <c r="F103" s="506"/>
      <c r="G103" s="506"/>
      <c r="H103" s="506"/>
      <c r="I103" s="506"/>
      <c r="J103" s="506"/>
      <c r="K103" s="506"/>
      <c r="L103" s="506"/>
      <c r="M103" s="506"/>
      <c r="N103" s="506"/>
      <c r="O103" s="506"/>
      <c r="P103" s="506"/>
      <c r="Q103" s="506"/>
    </row>
    <row r="104" spans="1:17" ht="12.75">
      <c r="A104" s="506"/>
      <c r="B104" s="506"/>
      <c r="C104" s="506"/>
      <c r="D104" s="506"/>
      <c r="E104" s="506"/>
      <c r="F104" s="506"/>
      <c r="G104" s="506"/>
      <c r="H104" s="506"/>
      <c r="I104" s="506"/>
      <c r="J104" s="506"/>
      <c r="K104" s="506"/>
      <c r="L104" s="506"/>
      <c r="M104" s="506"/>
      <c r="N104" s="506"/>
      <c r="O104" s="506"/>
      <c r="P104" s="506"/>
      <c r="Q104" s="506"/>
    </row>
    <row r="105" spans="1:17" ht="12.75">
      <c r="A105" s="506"/>
      <c r="B105" s="506"/>
      <c r="C105" s="506"/>
      <c r="D105" s="506"/>
      <c r="E105" s="506"/>
      <c r="F105" s="506"/>
      <c r="G105" s="506"/>
      <c r="H105" s="506"/>
      <c r="I105" s="506"/>
      <c r="J105" s="506"/>
      <c r="K105" s="506"/>
      <c r="L105" s="506"/>
      <c r="M105" s="506"/>
      <c r="N105" s="506"/>
      <c r="O105" s="506"/>
      <c r="P105" s="506"/>
      <c r="Q105" s="506"/>
    </row>
    <row r="106" spans="1:17" ht="12.75">
      <c r="A106" s="506"/>
      <c r="B106" s="506"/>
      <c r="C106" s="506"/>
      <c r="D106" s="506"/>
      <c r="E106" s="506"/>
      <c r="F106" s="506"/>
      <c r="G106" s="506"/>
      <c r="H106" s="506"/>
      <c r="I106" s="506"/>
      <c r="J106" s="506"/>
      <c r="K106" s="506"/>
      <c r="L106" s="506"/>
      <c r="M106" s="506"/>
      <c r="N106" s="506"/>
      <c r="O106" s="506"/>
      <c r="P106" s="506"/>
      <c r="Q106" s="506"/>
    </row>
    <row r="107" spans="1:17" ht="12.75">
      <c r="A107" s="506"/>
      <c r="B107" s="506"/>
      <c r="C107" s="506"/>
      <c r="D107" s="506"/>
      <c r="E107" s="506"/>
      <c r="F107" s="506"/>
      <c r="G107" s="506"/>
      <c r="H107" s="506"/>
      <c r="I107" s="506"/>
      <c r="J107" s="506"/>
      <c r="K107" s="506"/>
      <c r="L107" s="506"/>
      <c r="M107" s="506"/>
      <c r="N107" s="506"/>
      <c r="O107" s="506"/>
      <c r="P107" s="506"/>
      <c r="Q107" s="506"/>
    </row>
    <row r="108" spans="1:17" ht="12.75">
      <c r="A108" s="506"/>
      <c r="B108" s="506"/>
      <c r="C108" s="506"/>
      <c r="D108" s="506"/>
      <c r="E108" s="506"/>
      <c r="F108" s="506"/>
      <c r="G108" s="506"/>
      <c r="H108" s="506"/>
      <c r="I108" s="506"/>
      <c r="J108" s="506"/>
      <c r="K108" s="506"/>
      <c r="L108" s="506"/>
      <c r="M108" s="506"/>
      <c r="N108" s="506"/>
      <c r="O108" s="506"/>
      <c r="P108" s="506"/>
      <c r="Q108" s="506"/>
    </row>
    <row r="109" spans="1:17" ht="12.75">
      <c r="A109" s="506"/>
      <c r="B109" s="506"/>
      <c r="C109" s="506"/>
      <c r="D109" s="506"/>
      <c r="E109" s="506"/>
      <c r="F109" s="506"/>
      <c r="G109" s="506"/>
      <c r="H109" s="506"/>
      <c r="I109" s="506"/>
      <c r="J109" s="506"/>
      <c r="K109" s="506"/>
      <c r="L109" s="506"/>
      <c r="M109" s="506"/>
      <c r="N109" s="506"/>
      <c r="O109" s="506"/>
      <c r="P109" s="506"/>
      <c r="Q109" s="506"/>
    </row>
    <row r="110" spans="1:17" ht="12.75">
      <c r="A110" s="506"/>
      <c r="B110" s="506"/>
      <c r="C110" s="506"/>
      <c r="D110" s="506"/>
      <c r="E110" s="506"/>
      <c r="F110" s="506"/>
      <c r="G110" s="506"/>
      <c r="H110" s="506"/>
      <c r="I110" s="506"/>
      <c r="J110" s="506"/>
      <c r="K110" s="506"/>
      <c r="L110" s="506"/>
      <c r="M110" s="506"/>
      <c r="N110" s="506"/>
      <c r="O110" s="506"/>
      <c r="P110" s="506"/>
      <c r="Q110" s="506"/>
    </row>
    <row r="111" spans="1:17" ht="12.75">
      <c r="A111" s="506"/>
      <c r="B111" s="506"/>
      <c r="C111" s="506"/>
      <c r="D111" s="506"/>
      <c r="E111" s="506"/>
      <c r="F111" s="506"/>
      <c r="G111" s="506"/>
      <c r="H111" s="506"/>
      <c r="I111" s="506"/>
      <c r="J111" s="506"/>
      <c r="K111" s="506"/>
      <c r="L111" s="506"/>
      <c r="M111" s="506"/>
      <c r="N111" s="506"/>
      <c r="O111" s="506"/>
      <c r="P111" s="506"/>
      <c r="Q111" s="506"/>
    </row>
    <row r="112" spans="1:17" ht="12.75">
      <c r="A112" s="506"/>
      <c r="B112" s="506"/>
      <c r="C112" s="506"/>
      <c r="D112" s="506"/>
      <c r="E112" s="506"/>
      <c r="F112" s="506"/>
      <c r="G112" s="506"/>
      <c r="H112" s="506"/>
      <c r="I112" s="506"/>
      <c r="J112" s="506"/>
      <c r="K112" s="506"/>
      <c r="L112" s="506"/>
      <c r="M112" s="506"/>
      <c r="N112" s="506"/>
      <c r="O112" s="506"/>
      <c r="P112" s="506"/>
      <c r="Q112" s="506"/>
    </row>
    <row r="113" spans="1:17" ht="12.75">
      <c r="A113" s="506"/>
      <c r="B113" s="506"/>
      <c r="C113" s="506"/>
      <c r="D113" s="506"/>
      <c r="E113" s="506"/>
      <c r="F113" s="506"/>
      <c r="G113" s="506"/>
      <c r="H113" s="506"/>
      <c r="I113" s="506"/>
      <c r="J113" s="506"/>
      <c r="K113" s="506"/>
      <c r="L113" s="506"/>
      <c r="M113" s="506"/>
      <c r="N113" s="506"/>
      <c r="O113" s="506"/>
      <c r="P113" s="506"/>
      <c r="Q113" s="506"/>
    </row>
  </sheetData>
  <sheetProtection formatCells="0" formatColumns="0" formatRows="0"/>
  <mergeCells count="38">
    <mergeCell ref="H29:I29"/>
    <mergeCell ref="A10:C19"/>
    <mergeCell ref="A20:C23"/>
    <mergeCell ref="A24:C25"/>
    <mergeCell ref="A30:C30"/>
    <mergeCell ref="H30:I30"/>
    <mergeCell ref="H27:I28"/>
    <mergeCell ref="A27:C28"/>
    <mergeCell ref="D27:F27"/>
    <mergeCell ref="G27:G28"/>
    <mergeCell ref="A29:C29"/>
    <mergeCell ref="D35:G35"/>
    <mergeCell ref="H35:I35"/>
    <mergeCell ref="A31:C31"/>
    <mergeCell ref="H31:I31"/>
    <mergeCell ref="D33:G34"/>
    <mergeCell ref="H33:I34"/>
    <mergeCell ref="A33:C34"/>
    <mergeCell ref="A43:H43"/>
    <mergeCell ref="J8:K8"/>
    <mergeCell ref="A5:K5"/>
    <mergeCell ref="A7:I7"/>
    <mergeCell ref="A8:C9"/>
    <mergeCell ref="D8:F8"/>
    <mergeCell ref="G8:G9"/>
    <mergeCell ref="H8:H9"/>
    <mergeCell ref="I8:I9"/>
    <mergeCell ref="A35:C35"/>
    <mergeCell ref="A2:K2"/>
    <mergeCell ref="A1:K1"/>
    <mergeCell ref="A3:K3"/>
    <mergeCell ref="A4:K4"/>
    <mergeCell ref="A44:I44"/>
    <mergeCell ref="A36:C36"/>
    <mergeCell ref="D36:G36"/>
    <mergeCell ref="H36:I36"/>
    <mergeCell ref="A40:H40"/>
    <mergeCell ref="A42:H42"/>
  </mergeCells>
  <printOptions/>
  <pageMargins left="1.68" right="1.46" top="0.43" bottom="0.42" header="0.18" footer="0.26"/>
  <pageSetup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C51"/>
  <sheetViews>
    <sheetView view="pageBreakPreview" zoomScale="75" zoomScaleSheetLayoutView="75" zoomScalePageLayoutView="0" workbookViewId="0" topLeftCell="A10">
      <selection activeCell="A5" sqref="A5:N5"/>
    </sheetView>
  </sheetViews>
  <sheetFormatPr defaultColWidth="9.140625" defaultRowHeight="12.75"/>
  <cols>
    <col min="1" max="1" width="11.7109375" style="384" customWidth="1"/>
    <col min="2" max="14" width="10.7109375" style="384" customWidth="1"/>
    <col min="15" max="15" width="10.7109375" style="486" customWidth="1"/>
    <col min="16" max="29" width="9.140625" style="384" hidden="1" customWidth="1"/>
    <col min="30" max="16384" width="9.140625" style="384" customWidth="1"/>
  </cols>
  <sheetData>
    <row r="1" spans="1:15" s="676" customFormat="1" ht="15.75" customHeight="1">
      <c r="A1" s="935" t="s">
        <v>0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677"/>
    </row>
    <row r="2" spans="1:15" s="676" customFormat="1" ht="15.75" customHeight="1">
      <c r="A2" s="935" t="s">
        <v>1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935"/>
      <c r="O2" s="677"/>
    </row>
    <row r="3" spans="1:15" s="676" customFormat="1" ht="15.75" customHeight="1">
      <c r="A3" s="935" t="str">
        <f>'WM-ZHE'!A4:M4</f>
        <v>от 28 марта 2014 г.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677"/>
    </row>
    <row r="4" spans="1:15" s="676" customFormat="1" ht="15.75" customHeight="1">
      <c r="A4" s="1014" t="s">
        <v>188</v>
      </c>
      <c r="B4" s="1014"/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681"/>
    </row>
    <row r="5" spans="1:15" s="676" customFormat="1" ht="15.75" customHeight="1">
      <c r="A5" s="1014" t="s">
        <v>177</v>
      </c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681"/>
    </row>
    <row r="6" spans="1:15" s="383" customFormat="1" ht="15.75" customHeight="1">
      <c r="A6" s="434"/>
      <c r="B6" s="434"/>
      <c r="C6" s="434"/>
      <c r="D6" s="434"/>
      <c r="E6" s="434"/>
      <c r="F6" s="434"/>
      <c r="G6" s="434"/>
      <c r="H6" s="434"/>
      <c r="I6" s="434"/>
      <c r="J6" s="434"/>
      <c r="L6" s="1016" t="s">
        <v>149</v>
      </c>
      <c r="M6" s="1017"/>
      <c r="N6" s="332">
        <v>0</v>
      </c>
      <c r="O6" s="378"/>
    </row>
    <row r="7" spans="1:15" ht="15.75" customHeight="1">
      <c r="A7" s="1012" t="s">
        <v>154</v>
      </c>
      <c r="B7" s="939" t="s">
        <v>155</v>
      </c>
      <c r="C7" s="1015"/>
      <c r="D7" s="1015"/>
      <c r="E7" s="1015"/>
      <c r="F7" s="1015"/>
      <c r="G7" s="1015"/>
      <c r="H7" s="1015"/>
      <c r="I7" s="1015"/>
      <c r="J7" s="1015"/>
      <c r="K7" s="1015"/>
      <c r="L7" s="1015"/>
      <c r="M7" s="1015"/>
      <c r="N7" s="940"/>
      <c r="O7" s="434"/>
    </row>
    <row r="8" spans="1:29" ht="15.75" customHeight="1">
      <c r="A8" s="1013"/>
      <c r="B8" s="234">
        <v>20</v>
      </c>
      <c r="C8" s="234">
        <v>25</v>
      </c>
      <c r="D8" s="234">
        <v>30</v>
      </c>
      <c r="E8" s="234">
        <v>35</v>
      </c>
      <c r="F8" s="234">
        <v>40</v>
      </c>
      <c r="G8" s="234">
        <v>45</v>
      </c>
      <c r="H8" s="234">
        <v>50</v>
      </c>
      <c r="I8" s="234">
        <v>55</v>
      </c>
      <c r="J8" s="234">
        <v>60</v>
      </c>
      <c r="K8" s="234">
        <v>65</v>
      </c>
      <c r="L8" s="234">
        <v>70</v>
      </c>
      <c r="M8" s="234">
        <v>75</v>
      </c>
      <c r="N8" s="234">
        <v>80</v>
      </c>
      <c r="O8" s="235"/>
      <c r="P8" s="524"/>
      <c r="Q8" s="524">
        <v>20</v>
      </c>
      <c r="R8" s="524">
        <v>25</v>
      </c>
      <c r="S8" s="524">
        <v>30</v>
      </c>
      <c r="T8" s="524">
        <v>35</v>
      </c>
      <c r="U8" s="524">
        <v>40</v>
      </c>
      <c r="V8" s="524">
        <v>45</v>
      </c>
      <c r="W8" s="524">
        <v>50</v>
      </c>
      <c r="X8" s="524">
        <v>55</v>
      </c>
      <c r="Y8" s="524">
        <v>60</v>
      </c>
      <c r="Z8" s="524">
        <v>65</v>
      </c>
      <c r="AA8" s="524">
        <v>70</v>
      </c>
      <c r="AB8" s="524">
        <v>75</v>
      </c>
      <c r="AC8" s="525">
        <v>80</v>
      </c>
    </row>
    <row r="9" spans="1:29" ht="13.5" customHeight="1">
      <c r="A9" s="522">
        <v>18</v>
      </c>
      <c r="B9" s="357">
        <f>IF(Q9&gt;0,Q9*(100%-$N$6)," ")</f>
        <v>79</v>
      </c>
      <c r="C9" s="357">
        <f aca="true" t="shared" si="0" ref="C9:N24">IF(R9&gt;0,R9*(100%-$N$6)," ")</f>
        <v>106</v>
      </c>
      <c r="D9" s="357" t="str">
        <f t="shared" si="0"/>
        <v> </v>
      </c>
      <c r="E9" s="357" t="str">
        <f t="shared" si="0"/>
        <v> </v>
      </c>
      <c r="F9" s="357" t="str">
        <f t="shared" si="0"/>
        <v> </v>
      </c>
      <c r="G9" s="357" t="str">
        <f t="shared" si="0"/>
        <v> </v>
      </c>
      <c r="H9" s="357" t="str">
        <f t="shared" si="0"/>
        <v> </v>
      </c>
      <c r="I9" s="357" t="str">
        <f t="shared" si="0"/>
        <v> </v>
      </c>
      <c r="J9" s="357" t="str">
        <f t="shared" si="0"/>
        <v> </v>
      </c>
      <c r="K9" s="357" t="str">
        <f t="shared" si="0"/>
        <v> </v>
      </c>
      <c r="L9" s="357" t="str">
        <f t="shared" si="0"/>
        <v> </v>
      </c>
      <c r="M9" s="357" t="str">
        <f t="shared" si="0"/>
        <v> </v>
      </c>
      <c r="N9" s="523" t="str">
        <f t="shared" si="0"/>
        <v> </v>
      </c>
      <c r="O9" s="530"/>
      <c r="P9" s="524">
        <v>18</v>
      </c>
      <c r="Q9" s="524">
        <v>79</v>
      </c>
      <c r="R9" s="524">
        <v>106</v>
      </c>
      <c r="S9" s="524">
        <v>0</v>
      </c>
      <c r="T9" s="524">
        <v>0</v>
      </c>
      <c r="U9" s="524">
        <v>0</v>
      </c>
      <c r="V9" s="524">
        <v>0</v>
      </c>
      <c r="W9" s="524">
        <v>0</v>
      </c>
      <c r="X9" s="524">
        <v>0</v>
      </c>
      <c r="Y9" s="524">
        <v>0</v>
      </c>
      <c r="Z9" s="524">
        <v>0</v>
      </c>
      <c r="AA9" s="524">
        <v>0</v>
      </c>
      <c r="AB9" s="524">
        <v>0</v>
      </c>
      <c r="AC9" s="525">
        <v>0</v>
      </c>
    </row>
    <row r="10" spans="1:29" ht="13.5" customHeight="1">
      <c r="A10" s="522">
        <v>22</v>
      </c>
      <c r="B10" s="357">
        <f aca="true" t="shared" si="1" ref="B10:B33">IF(Q10&gt;0,Q10*(100%-$N$6)," ")</f>
        <v>91</v>
      </c>
      <c r="C10" s="357" t="str">
        <f t="shared" si="0"/>
        <v> </v>
      </c>
      <c r="D10" s="357">
        <f t="shared" si="0"/>
        <v>159</v>
      </c>
      <c r="E10" s="357" t="str">
        <f t="shared" si="0"/>
        <v> </v>
      </c>
      <c r="F10" s="357" t="str">
        <f t="shared" si="0"/>
        <v> </v>
      </c>
      <c r="G10" s="357" t="str">
        <f t="shared" si="0"/>
        <v> </v>
      </c>
      <c r="H10" s="357" t="str">
        <f t="shared" si="0"/>
        <v> </v>
      </c>
      <c r="I10" s="357" t="str">
        <f t="shared" si="0"/>
        <v> </v>
      </c>
      <c r="J10" s="357" t="str">
        <f t="shared" si="0"/>
        <v> </v>
      </c>
      <c r="K10" s="357" t="str">
        <f t="shared" si="0"/>
        <v> </v>
      </c>
      <c r="L10" s="357">
        <f t="shared" si="0"/>
        <v>583</v>
      </c>
      <c r="M10" s="357" t="str">
        <f>IF(AB10&gt;0,AB10*(100%-$N$6)," ")</f>
        <v> </v>
      </c>
      <c r="N10" s="465">
        <f t="shared" si="0"/>
        <v>668</v>
      </c>
      <c r="O10" s="648"/>
      <c r="P10" s="524">
        <v>22</v>
      </c>
      <c r="Q10" s="524">
        <v>91</v>
      </c>
      <c r="R10" s="524">
        <v>0</v>
      </c>
      <c r="S10" s="524">
        <v>159</v>
      </c>
      <c r="T10" s="524">
        <v>0</v>
      </c>
      <c r="U10" s="524">
        <v>0</v>
      </c>
      <c r="V10" s="524">
        <v>0</v>
      </c>
      <c r="W10" s="524">
        <v>0</v>
      </c>
      <c r="X10" s="524">
        <v>0</v>
      </c>
      <c r="Y10" s="524">
        <v>0</v>
      </c>
      <c r="Z10" s="524">
        <v>0</v>
      </c>
      <c r="AA10" s="524">
        <v>583</v>
      </c>
      <c r="AB10" s="524">
        <v>0</v>
      </c>
      <c r="AC10" s="525">
        <v>668</v>
      </c>
    </row>
    <row r="11" spans="1:29" ht="13.5" customHeight="1">
      <c r="A11" s="522">
        <v>28</v>
      </c>
      <c r="B11" s="357">
        <f t="shared" si="1"/>
        <v>103</v>
      </c>
      <c r="C11" s="357">
        <f t="shared" si="0"/>
        <v>125</v>
      </c>
      <c r="D11" s="357">
        <f t="shared" si="0"/>
        <v>185</v>
      </c>
      <c r="E11" s="357" t="str">
        <f t="shared" si="0"/>
        <v> </v>
      </c>
      <c r="F11" s="357">
        <f t="shared" si="0"/>
        <v>276</v>
      </c>
      <c r="G11" s="357" t="str">
        <f t="shared" si="0"/>
        <v> </v>
      </c>
      <c r="H11" s="357">
        <f t="shared" si="0"/>
        <v>323</v>
      </c>
      <c r="I11" s="357" t="str">
        <f t="shared" si="0"/>
        <v> </v>
      </c>
      <c r="J11" s="357" t="str">
        <f t="shared" si="0"/>
        <v> </v>
      </c>
      <c r="K11" s="357" t="str">
        <f t="shared" si="0"/>
        <v> </v>
      </c>
      <c r="L11" s="357" t="str">
        <f t="shared" si="0"/>
        <v> </v>
      </c>
      <c r="M11" s="357">
        <f>IF(AB11&gt;0,AB11*(100%-$N$6)," ")</f>
        <v>673</v>
      </c>
      <c r="N11" s="465">
        <f t="shared" si="0"/>
        <v>701</v>
      </c>
      <c r="O11" s="648"/>
      <c r="P11" s="524">
        <v>28</v>
      </c>
      <c r="Q11" s="524">
        <v>103</v>
      </c>
      <c r="R11" s="524">
        <v>125</v>
      </c>
      <c r="S11" s="524">
        <v>185</v>
      </c>
      <c r="T11" s="524">
        <v>0</v>
      </c>
      <c r="U11" s="524">
        <v>276</v>
      </c>
      <c r="V11" s="524">
        <v>0</v>
      </c>
      <c r="W11" s="524">
        <v>323</v>
      </c>
      <c r="X11" s="524">
        <v>0</v>
      </c>
      <c r="Y11" s="524">
        <v>0</v>
      </c>
      <c r="Z11" s="524">
        <v>0</v>
      </c>
      <c r="AA11" s="524">
        <v>0</v>
      </c>
      <c r="AB11" s="524">
        <v>673</v>
      </c>
      <c r="AC11" s="525">
        <v>701</v>
      </c>
    </row>
    <row r="12" spans="1:29" ht="13.5" customHeight="1">
      <c r="A12" s="522">
        <v>30</v>
      </c>
      <c r="B12" s="357">
        <f t="shared" si="1"/>
        <v>111</v>
      </c>
      <c r="C12" s="357" t="str">
        <f t="shared" si="0"/>
        <v> </v>
      </c>
      <c r="D12" s="357">
        <f t="shared" si="0"/>
        <v>169</v>
      </c>
      <c r="E12" s="357" t="str">
        <f t="shared" si="0"/>
        <v> </v>
      </c>
      <c r="F12" s="357">
        <f t="shared" si="0"/>
        <v>245</v>
      </c>
      <c r="G12" s="357" t="str">
        <f t="shared" si="0"/>
        <v> </v>
      </c>
      <c r="H12" s="357" t="str">
        <f t="shared" si="0"/>
        <v> </v>
      </c>
      <c r="I12" s="357" t="str">
        <f t="shared" si="0"/>
        <v> </v>
      </c>
      <c r="J12" s="357" t="str">
        <f t="shared" si="0"/>
        <v> </v>
      </c>
      <c r="K12" s="357" t="str">
        <f t="shared" si="0"/>
        <v> </v>
      </c>
      <c r="L12" s="357" t="str">
        <f t="shared" si="0"/>
        <v> </v>
      </c>
      <c r="M12" s="357" t="str">
        <f t="shared" si="0"/>
        <v> </v>
      </c>
      <c r="N12" s="526" t="str">
        <f t="shared" si="0"/>
        <v> </v>
      </c>
      <c r="O12" s="530"/>
      <c r="P12" s="524">
        <v>30</v>
      </c>
      <c r="Q12" s="524">
        <v>111</v>
      </c>
      <c r="R12" s="524">
        <v>0</v>
      </c>
      <c r="S12" s="524">
        <v>169</v>
      </c>
      <c r="T12" s="524">
        <v>0</v>
      </c>
      <c r="U12" s="524">
        <v>245</v>
      </c>
      <c r="V12" s="524">
        <v>0</v>
      </c>
      <c r="W12" s="524">
        <v>0</v>
      </c>
      <c r="X12" s="524">
        <v>0</v>
      </c>
      <c r="Y12" s="524">
        <v>0</v>
      </c>
      <c r="Z12" s="524">
        <v>0</v>
      </c>
      <c r="AA12" s="524">
        <v>0</v>
      </c>
      <c r="AB12" s="524">
        <v>0</v>
      </c>
      <c r="AC12" s="525">
        <v>0</v>
      </c>
    </row>
    <row r="13" spans="1:29" ht="13.5" customHeight="1">
      <c r="A13" s="522">
        <v>35</v>
      </c>
      <c r="B13" s="357">
        <f t="shared" si="1"/>
        <v>120</v>
      </c>
      <c r="C13" s="357">
        <f t="shared" si="0"/>
        <v>198</v>
      </c>
      <c r="D13" s="357">
        <f t="shared" si="0"/>
        <v>206</v>
      </c>
      <c r="E13" s="357" t="str">
        <f t="shared" si="0"/>
        <v> </v>
      </c>
      <c r="F13" s="357">
        <f t="shared" si="0"/>
        <v>294</v>
      </c>
      <c r="G13" s="357" t="str">
        <f t="shared" si="0"/>
        <v> </v>
      </c>
      <c r="H13" s="357">
        <f t="shared" si="0"/>
        <v>360</v>
      </c>
      <c r="I13" s="357" t="str">
        <f t="shared" si="0"/>
        <v> </v>
      </c>
      <c r="J13" s="357">
        <f t="shared" si="0"/>
        <v>431</v>
      </c>
      <c r="K13" s="357">
        <f t="shared" si="0"/>
        <v>566</v>
      </c>
      <c r="L13" s="357">
        <f t="shared" si="0"/>
        <v>588</v>
      </c>
      <c r="M13" s="357" t="str">
        <f t="shared" si="0"/>
        <v> </v>
      </c>
      <c r="N13" s="526" t="str">
        <f t="shared" si="0"/>
        <v> </v>
      </c>
      <c r="O13" s="530"/>
      <c r="P13" s="524">
        <v>35</v>
      </c>
      <c r="Q13" s="524">
        <v>120</v>
      </c>
      <c r="R13" s="524">
        <v>198</v>
      </c>
      <c r="S13" s="524">
        <v>206</v>
      </c>
      <c r="T13" s="524">
        <v>0</v>
      </c>
      <c r="U13" s="524">
        <v>294</v>
      </c>
      <c r="V13" s="524">
        <v>0</v>
      </c>
      <c r="W13" s="524">
        <v>360</v>
      </c>
      <c r="X13" s="524">
        <v>0</v>
      </c>
      <c r="Y13" s="524">
        <v>431</v>
      </c>
      <c r="Z13" s="524">
        <v>566</v>
      </c>
      <c r="AA13" s="524">
        <v>588</v>
      </c>
      <c r="AB13" s="524">
        <v>0</v>
      </c>
      <c r="AC13" s="525">
        <v>0</v>
      </c>
    </row>
    <row r="14" spans="1:29" ht="13.5" customHeight="1">
      <c r="A14" s="522">
        <v>38</v>
      </c>
      <c r="B14" s="357" t="str">
        <f t="shared" si="1"/>
        <v> </v>
      </c>
      <c r="C14" s="357">
        <f t="shared" si="0"/>
        <v>204</v>
      </c>
      <c r="D14" s="357">
        <f t="shared" si="0"/>
        <v>218</v>
      </c>
      <c r="E14" s="357" t="str">
        <f t="shared" si="0"/>
        <v> </v>
      </c>
      <c r="F14" s="357">
        <f t="shared" si="0"/>
        <v>298</v>
      </c>
      <c r="G14" s="357" t="str">
        <f t="shared" si="0"/>
        <v> </v>
      </c>
      <c r="H14" s="357">
        <f t="shared" si="0"/>
        <v>404</v>
      </c>
      <c r="I14" s="357" t="str">
        <f t="shared" si="0"/>
        <v> </v>
      </c>
      <c r="J14" s="357">
        <f t="shared" si="0"/>
        <v>488</v>
      </c>
      <c r="K14" s="357">
        <f t="shared" si="0"/>
        <v>538</v>
      </c>
      <c r="L14" s="357" t="str">
        <f t="shared" si="0"/>
        <v> </v>
      </c>
      <c r="M14" s="357" t="str">
        <f t="shared" si="0"/>
        <v> </v>
      </c>
      <c r="N14" s="526" t="str">
        <f t="shared" si="0"/>
        <v> </v>
      </c>
      <c r="O14" s="530"/>
      <c r="P14" s="524">
        <v>38</v>
      </c>
      <c r="Q14" s="524">
        <v>0</v>
      </c>
      <c r="R14" s="524">
        <v>204</v>
      </c>
      <c r="S14" s="524">
        <v>218</v>
      </c>
      <c r="T14" s="524">
        <v>0</v>
      </c>
      <c r="U14" s="524">
        <v>298</v>
      </c>
      <c r="V14" s="524">
        <v>0</v>
      </c>
      <c r="W14" s="524">
        <v>404</v>
      </c>
      <c r="X14" s="524">
        <v>0</v>
      </c>
      <c r="Y14" s="524">
        <v>488</v>
      </c>
      <c r="Z14" s="524">
        <v>538</v>
      </c>
      <c r="AA14" s="524">
        <v>0</v>
      </c>
      <c r="AB14" s="524">
        <v>0</v>
      </c>
      <c r="AC14" s="525">
        <v>0</v>
      </c>
    </row>
    <row r="15" spans="1:29" ht="13.5" customHeight="1">
      <c r="A15" s="522">
        <v>42</v>
      </c>
      <c r="B15" s="357">
        <f t="shared" si="1"/>
        <v>133</v>
      </c>
      <c r="C15" s="357">
        <f t="shared" si="0"/>
        <v>211</v>
      </c>
      <c r="D15" s="357">
        <f t="shared" si="0"/>
        <v>219</v>
      </c>
      <c r="E15" s="357">
        <f t="shared" si="0"/>
        <v>248</v>
      </c>
      <c r="F15" s="357">
        <f t="shared" si="0"/>
        <v>300</v>
      </c>
      <c r="G15" s="357">
        <f t="shared" si="0"/>
        <v>295</v>
      </c>
      <c r="H15" s="357">
        <f t="shared" si="0"/>
        <v>420</v>
      </c>
      <c r="I15" s="357" t="str">
        <f t="shared" si="0"/>
        <v> </v>
      </c>
      <c r="J15" s="357">
        <f t="shared" si="0"/>
        <v>500</v>
      </c>
      <c r="K15" s="357">
        <f t="shared" si="0"/>
        <v>470</v>
      </c>
      <c r="L15" s="357" t="str">
        <f t="shared" si="0"/>
        <v> </v>
      </c>
      <c r="M15" s="357" t="str">
        <f t="shared" si="0"/>
        <v> </v>
      </c>
      <c r="N15" s="526" t="str">
        <f t="shared" si="0"/>
        <v> </v>
      </c>
      <c r="O15" s="530"/>
      <c r="P15" s="524">
        <v>42</v>
      </c>
      <c r="Q15" s="524">
        <v>133</v>
      </c>
      <c r="R15" s="524">
        <v>211</v>
      </c>
      <c r="S15" s="524">
        <v>219</v>
      </c>
      <c r="T15" s="524">
        <v>248</v>
      </c>
      <c r="U15" s="524">
        <v>300</v>
      </c>
      <c r="V15" s="524">
        <v>295</v>
      </c>
      <c r="W15" s="524">
        <v>420</v>
      </c>
      <c r="X15" s="524">
        <v>0</v>
      </c>
      <c r="Y15" s="524">
        <v>500</v>
      </c>
      <c r="Z15" s="524">
        <v>470</v>
      </c>
      <c r="AA15" s="524">
        <v>0</v>
      </c>
      <c r="AB15" s="524">
        <v>0</v>
      </c>
      <c r="AC15" s="525">
        <v>0</v>
      </c>
    </row>
    <row r="16" spans="1:29" ht="13.5" customHeight="1">
      <c r="A16" s="522">
        <v>48</v>
      </c>
      <c r="B16" s="357">
        <f t="shared" si="1"/>
        <v>150</v>
      </c>
      <c r="C16" s="357">
        <f t="shared" si="0"/>
        <v>219</v>
      </c>
      <c r="D16" s="357">
        <f t="shared" si="0"/>
        <v>225</v>
      </c>
      <c r="E16" s="357">
        <f t="shared" si="0"/>
        <v>261</v>
      </c>
      <c r="F16" s="357">
        <f t="shared" si="0"/>
        <v>314</v>
      </c>
      <c r="G16" s="357">
        <f t="shared" si="0"/>
        <v>346</v>
      </c>
      <c r="H16" s="357">
        <f t="shared" si="0"/>
        <v>429</v>
      </c>
      <c r="I16" s="357">
        <f t="shared" si="0"/>
        <v>436</v>
      </c>
      <c r="J16" s="357">
        <f t="shared" si="0"/>
        <v>511</v>
      </c>
      <c r="K16" s="357">
        <f t="shared" si="0"/>
        <v>543</v>
      </c>
      <c r="L16" s="357" t="str">
        <f t="shared" si="0"/>
        <v> </v>
      </c>
      <c r="M16" s="357" t="str">
        <f t="shared" si="0"/>
        <v> </v>
      </c>
      <c r="N16" s="526" t="str">
        <f t="shared" si="0"/>
        <v> </v>
      </c>
      <c r="O16" s="530"/>
      <c r="P16" s="524">
        <v>48</v>
      </c>
      <c r="Q16" s="524">
        <v>150</v>
      </c>
      <c r="R16" s="524">
        <v>219</v>
      </c>
      <c r="S16" s="524">
        <v>225</v>
      </c>
      <c r="T16" s="524">
        <v>261</v>
      </c>
      <c r="U16" s="524">
        <v>314</v>
      </c>
      <c r="V16" s="524">
        <v>346</v>
      </c>
      <c r="W16" s="524">
        <v>429</v>
      </c>
      <c r="X16" s="524">
        <v>436</v>
      </c>
      <c r="Y16" s="524">
        <v>511</v>
      </c>
      <c r="Z16" s="524">
        <v>543</v>
      </c>
      <c r="AA16" s="524">
        <v>0</v>
      </c>
      <c r="AB16" s="524">
        <v>0</v>
      </c>
      <c r="AC16" s="525">
        <v>0</v>
      </c>
    </row>
    <row r="17" spans="1:29" ht="13.5" customHeight="1">
      <c r="A17" s="522">
        <v>51</v>
      </c>
      <c r="B17" s="357">
        <f t="shared" si="1"/>
        <v>159</v>
      </c>
      <c r="C17" s="357">
        <f t="shared" si="0"/>
        <v>190</v>
      </c>
      <c r="D17" s="357">
        <f t="shared" si="0"/>
        <v>234</v>
      </c>
      <c r="E17" s="357" t="str">
        <f t="shared" si="0"/>
        <v> </v>
      </c>
      <c r="F17" s="357">
        <f t="shared" si="0"/>
        <v>286</v>
      </c>
      <c r="G17" s="357" t="str">
        <f t="shared" si="0"/>
        <v> </v>
      </c>
      <c r="H17" s="357">
        <f t="shared" si="0"/>
        <v>410</v>
      </c>
      <c r="I17" s="357" t="str">
        <f t="shared" si="0"/>
        <v> </v>
      </c>
      <c r="J17" s="357">
        <f t="shared" si="0"/>
        <v>525</v>
      </c>
      <c r="K17" s="357" t="str">
        <f t="shared" si="0"/>
        <v> </v>
      </c>
      <c r="L17" s="357" t="str">
        <f t="shared" si="0"/>
        <v> </v>
      </c>
      <c r="M17" s="357" t="str">
        <f t="shared" si="0"/>
        <v> </v>
      </c>
      <c r="N17" s="526" t="str">
        <f t="shared" si="0"/>
        <v> </v>
      </c>
      <c r="O17" s="530"/>
      <c r="P17" s="524">
        <v>51</v>
      </c>
      <c r="Q17" s="524">
        <v>159</v>
      </c>
      <c r="R17" s="524">
        <v>190</v>
      </c>
      <c r="S17" s="524">
        <v>234</v>
      </c>
      <c r="T17" s="524">
        <v>0</v>
      </c>
      <c r="U17" s="524">
        <v>286</v>
      </c>
      <c r="V17" s="524">
        <v>0</v>
      </c>
      <c r="W17" s="524">
        <v>410</v>
      </c>
      <c r="X17" s="524">
        <v>0</v>
      </c>
      <c r="Y17" s="524">
        <v>525</v>
      </c>
      <c r="Z17" s="524">
        <v>0</v>
      </c>
      <c r="AA17" s="524">
        <v>0</v>
      </c>
      <c r="AB17" s="524">
        <v>0</v>
      </c>
      <c r="AC17" s="525">
        <v>0</v>
      </c>
    </row>
    <row r="18" spans="1:29" ht="13.5" customHeight="1">
      <c r="A18" s="522">
        <v>54</v>
      </c>
      <c r="B18" s="357">
        <f t="shared" si="1"/>
        <v>158</v>
      </c>
      <c r="C18" s="357">
        <f t="shared" si="0"/>
        <v>224</v>
      </c>
      <c r="D18" s="357">
        <f t="shared" si="0"/>
        <v>228</v>
      </c>
      <c r="E18" s="357" t="str">
        <f t="shared" si="0"/>
        <v> </v>
      </c>
      <c r="F18" s="357">
        <f t="shared" si="0"/>
        <v>330</v>
      </c>
      <c r="G18" s="357" t="str">
        <f t="shared" si="0"/>
        <v> </v>
      </c>
      <c r="H18" s="357">
        <f t="shared" si="0"/>
        <v>438</v>
      </c>
      <c r="I18" s="357" t="str">
        <f t="shared" si="0"/>
        <v> </v>
      </c>
      <c r="J18" s="357">
        <f t="shared" si="0"/>
        <v>525</v>
      </c>
      <c r="K18" s="357" t="str">
        <f t="shared" si="0"/>
        <v> </v>
      </c>
      <c r="L18" s="357" t="str">
        <f t="shared" si="0"/>
        <v> </v>
      </c>
      <c r="M18" s="357" t="str">
        <f t="shared" si="0"/>
        <v> </v>
      </c>
      <c r="N18" s="526" t="str">
        <f t="shared" si="0"/>
        <v> </v>
      </c>
      <c r="O18" s="530"/>
      <c r="P18" s="524">
        <v>54</v>
      </c>
      <c r="Q18" s="524">
        <v>158</v>
      </c>
      <c r="R18" s="524">
        <v>224</v>
      </c>
      <c r="S18" s="524">
        <v>228</v>
      </c>
      <c r="T18" s="524">
        <v>0</v>
      </c>
      <c r="U18" s="524">
        <v>330</v>
      </c>
      <c r="V18" s="524">
        <v>0</v>
      </c>
      <c r="W18" s="524">
        <v>438</v>
      </c>
      <c r="X18" s="524">
        <v>0</v>
      </c>
      <c r="Y18" s="524">
        <v>525</v>
      </c>
      <c r="Z18" s="524">
        <v>0</v>
      </c>
      <c r="AA18" s="524">
        <v>0</v>
      </c>
      <c r="AB18" s="524">
        <v>0</v>
      </c>
      <c r="AC18" s="525">
        <v>0</v>
      </c>
    </row>
    <row r="19" spans="1:29" ht="13.5" customHeight="1">
      <c r="A19" s="522">
        <v>57</v>
      </c>
      <c r="B19" s="357">
        <f t="shared" si="1"/>
        <v>165</v>
      </c>
      <c r="C19" s="357">
        <f t="shared" si="0"/>
        <v>229</v>
      </c>
      <c r="D19" s="357">
        <f t="shared" si="0"/>
        <v>233</v>
      </c>
      <c r="E19" s="357" t="str">
        <f t="shared" si="0"/>
        <v> </v>
      </c>
      <c r="F19" s="357">
        <f t="shared" si="0"/>
        <v>335</v>
      </c>
      <c r="G19" s="357" t="str">
        <f t="shared" si="0"/>
        <v> </v>
      </c>
      <c r="H19" s="357">
        <f t="shared" si="0"/>
        <v>441</v>
      </c>
      <c r="I19" s="357" t="str">
        <f t="shared" si="0"/>
        <v> </v>
      </c>
      <c r="J19" s="357">
        <f t="shared" si="0"/>
        <v>610</v>
      </c>
      <c r="K19" s="357" t="str">
        <f t="shared" si="0"/>
        <v> </v>
      </c>
      <c r="L19" s="357" t="str">
        <f t="shared" si="0"/>
        <v> </v>
      </c>
      <c r="M19" s="357" t="str">
        <f t="shared" si="0"/>
        <v> </v>
      </c>
      <c r="N19" s="526" t="str">
        <f t="shared" si="0"/>
        <v> </v>
      </c>
      <c r="O19" s="530"/>
      <c r="P19" s="524">
        <v>57</v>
      </c>
      <c r="Q19" s="524">
        <v>165</v>
      </c>
      <c r="R19" s="524">
        <v>229</v>
      </c>
      <c r="S19" s="524">
        <v>233</v>
      </c>
      <c r="T19" s="524">
        <v>0</v>
      </c>
      <c r="U19" s="524">
        <v>335</v>
      </c>
      <c r="V19" s="524">
        <v>0</v>
      </c>
      <c r="W19" s="524">
        <v>441</v>
      </c>
      <c r="X19" s="524">
        <v>0</v>
      </c>
      <c r="Y19" s="524">
        <v>610</v>
      </c>
      <c r="Z19" s="524">
        <v>0</v>
      </c>
      <c r="AA19" s="524">
        <v>0</v>
      </c>
      <c r="AB19" s="524">
        <v>0</v>
      </c>
      <c r="AC19" s="525">
        <v>0</v>
      </c>
    </row>
    <row r="20" spans="1:29" ht="13.5" customHeight="1">
      <c r="A20" s="522">
        <v>60</v>
      </c>
      <c r="B20" s="357">
        <f t="shared" si="1"/>
        <v>185</v>
      </c>
      <c r="C20" s="357">
        <f t="shared" si="0"/>
        <v>231</v>
      </c>
      <c r="D20" s="357">
        <f t="shared" si="0"/>
        <v>234</v>
      </c>
      <c r="E20" s="357">
        <f t="shared" si="0"/>
        <v>275</v>
      </c>
      <c r="F20" s="357">
        <f t="shared" si="0"/>
        <v>346</v>
      </c>
      <c r="G20" s="357">
        <f t="shared" si="0"/>
        <v>401</v>
      </c>
      <c r="H20" s="357">
        <f t="shared" si="0"/>
        <v>445</v>
      </c>
      <c r="I20" s="357">
        <f t="shared" si="0"/>
        <v>509</v>
      </c>
      <c r="J20" s="357">
        <f t="shared" si="0"/>
        <v>614</v>
      </c>
      <c r="K20" s="357">
        <f t="shared" si="0"/>
        <v>581</v>
      </c>
      <c r="L20" s="357" t="str">
        <f t="shared" si="0"/>
        <v> </v>
      </c>
      <c r="M20" s="357" t="str">
        <f t="shared" si="0"/>
        <v> </v>
      </c>
      <c r="N20" s="526" t="str">
        <f t="shared" si="0"/>
        <v> </v>
      </c>
      <c r="O20" s="530"/>
      <c r="P20" s="524">
        <v>60</v>
      </c>
      <c r="Q20" s="524">
        <v>185</v>
      </c>
      <c r="R20" s="524">
        <v>231</v>
      </c>
      <c r="S20" s="524">
        <v>234</v>
      </c>
      <c r="T20" s="524">
        <v>275</v>
      </c>
      <c r="U20" s="524">
        <v>346</v>
      </c>
      <c r="V20" s="524">
        <v>401</v>
      </c>
      <c r="W20" s="524">
        <v>445</v>
      </c>
      <c r="X20" s="524">
        <v>509</v>
      </c>
      <c r="Y20" s="524">
        <v>614</v>
      </c>
      <c r="Z20" s="524">
        <v>581</v>
      </c>
      <c r="AA20" s="524">
        <v>0</v>
      </c>
      <c r="AB20" s="524">
        <v>0</v>
      </c>
      <c r="AC20" s="525">
        <v>0</v>
      </c>
    </row>
    <row r="21" spans="1:29" ht="13.5" customHeight="1">
      <c r="A21" s="522">
        <v>64</v>
      </c>
      <c r="B21" s="357" t="str">
        <f t="shared" si="1"/>
        <v> </v>
      </c>
      <c r="C21" s="357">
        <f t="shared" si="0"/>
        <v>234</v>
      </c>
      <c r="D21" s="357">
        <f t="shared" si="0"/>
        <v>244</v>
      </c>
      <c r="E21" s="357" t="str">
        <f t="shared" si="0"/>
        <v> </v>
      </c>
      <c r="F21" s="357">
        <f t="shared" si="0"/>
        <v>359</v>
      </c>
      <c r="G21" s="357" t="str">
        <f t="shared" si="0"/>
        <v> </v>
      </c>
      <c r="H21" s="357">
        <f t="shared" si="0"/>
        <v>499</v>
      </c>
      <c r="I21" s="357" t="str">
        <f t="shared" si="0"/>
        <v> </v>
      </c>
      <c r="J21" s="357" t="str">
        <f t="shared" si="0"/>
        <v> </v>
      </c>
      <c r="K21" s="357" t="str">
        <f t="shared" si="0"/>
        <v> </v>
      </c>
      <c r="L21" s="357" t="str">
        <f t="shared" si="0"/>
        <v> </v>
      </c>
      <c r="M21" s="357" t="str">
        <f t="shared" si="0"/>
        <v> </v>
      </c>
      <c r="N21" s="526" t="str">
        <f t="shared" si="0"/>
        <v> </v>
      </c>
      <c r="O21" s="530"/>
      <c r="P21" s="524">
        <v>64</v>
      </c>
      <c r="Q21" s="524">
        <v>0</v>
      </c>
      <c r="R21" s="524">
        <v>234</v>
      </c>
      <c r="S21" s="524">
        <v>244</v>
      </c>
      <c r="T21" s="524">
        <v>0</v>
      </c>
      <c r="U21" s="524">
        <v>359</v>
      </c>
      <c r="V21" s="524">
        <v>0</v>
      </c>
      <c r="W21" s="524">
        <v>499</v>
      </c>
      <c r="X21" s="524">
        <v>0</v>
      </c>
      <c r="Y21" s="524">
        <v>0</v>
      </c>
      <c r="Z21" s="524">
        <v>0</v>
      </c>
      <c r="AA21" s="524">
        <v>0</v>
      </c>
      <c r="AB21" s="524">
        <v>0</v>
      </c>
      <c r="AC21" s="525">
        <v>0</v>
      </c>
    </row>
    <row r="22" spans="1:29" ht="13.5" customHeight="1">
      <c r="A22" s="522">
        <v>67</v>
      </c>
      <c r="B22" s="357" t="str">
        <f t="shared" si="1"/>
        <v> </v>
      </c>
      <c r="C22" s="357">
        <f t="shared" si="0"/>
        <v>245</v>
      </c>
      <c r="D22" s="357">
        <f t="shared" si="0"/>
        <v>264</v>
      </c>
      <c r="E22" s="357" t="str">
        <f t="shared" si="0"/>
        <v> </v>
      </c>
      <c r="F22" s="357">
        <f t="shared" si="0"/>
        <v>354</v>
      </c>
      <c r="G22" s="357" t="str">
        <f t="shared" si="0"/>
        <v> </v>
      </c>
      <c r="H22" s="357">
        <f t="shared" si="0"/>
        <v>505</v>
      </c>
      <c r="I22" s="357" t="str">
        <f t="shared" si="0"/>
        <v> </v>
      </c>
      <c r="J22" s="357" t="str">
        <f t="shared" si="0"/>
        <v> </v>
      </c>
      <c r="K22" s="357" t="str">
        <f t="shared" si="0"/>
        <v> </v>
      </c>
      <c r="L22" s="357" t="str">
        <f t="shared" si="0"/>
        <v> </v>
      </c>
      <c r="M22" s="357" t="str">
        <f t="shared" si="0"/>
        <v> </v>
      </c>
      <c r="N22" s="526" t="str">
        <f t="shared" si="0"/>
        <v> </v>
      </c>
      <c r="O22" s="530"/>
      <c r="P22" s="524">
        <v>67</v>
      </c>
      <c r="Q22" s="524">
        <v>0</v>
      </c>
      <c r="R22" s="524">
        <v>245</v>
      </c>
      <c r="S22" s="524">
        <v>264</v>
      </c>
      <c r="T22" s="524">
        <v>0</v>
      </c>
      <c r="U22" s="524">
        <v>354</v>
      </c>
      <c r="V22" s="524">
        <v>0</v>
      </c>
      <c r="W22" s="524">
        <v>505</v>
      </c>
      <c r="X22" s="524">
        <v>0</v>
      </c>
      <c r="Y22" s="524">
        <v>0</v>
      </c>
      <c r="Z22" s="524">
        <v>0</v>
      </c>
      <c r="AA22" s="524">
        <v>0</v>
      </c>
      <c r="AB22" s="524">
        <v>0</v>
      </c>
      <c r="AC22" s="525">
        <v>0</v>
      </c>
    </row>
    <row r="23" spans="1:29" ht="13.5" customHeight="1">
      <c r="A23" s="522">
        <v>70</v>
      </c>
      <c r="B23" s="357" t="str">
        <f t="shared" si="1"/>
        <v> </v>
      </c>
      <c r="C23" s="357">
        <f t="shared" si="0"/>
        <v>241</v>
      </c>
      <c r="D23" s="357">
        <f t="shared" si="0"/>
        <v>279</v>
      </c>
      <c r="E23" s="357" t="str">
        <f t="shared" si="0"/>
        <v> </v>
      </c>
      <c r="F23" s="357">
        <f t="shared" si="0"/>
        <v>413</v>
      </c>
      <c r="G23" s="357" t="str">
        <f t="shared" si="0"/>
        <v> </v>
      </c>
      <c r="H23" s="357">
        <f t="shared" si="0"/>
        <v>513</v>
      </c>
      <c r="I23" s="357" t="str">
        <f t="shared" si="0"/>
        <v> </v>
      </c>
      <c r="J23" s="357" t="str">
        <f t="shared" si="0"/>
        <v> </v>
      </c>
      <c r="K23" s="357" t="str">
        <f t="shared" si="0"/>
        <v> </v>
      </c>
      <c r="L23" s="357" t="str">
        <f t="shared" si="0"/>
        <v> </v>
      </c>
      <c r="M23" s="357" t="str">
        <f t="shared" si="0"/>
        <v> </v>
      </c>
      <c r="N23" s="526" t="str">
        <f t="shared" si="0"/>
        <v> </v>
      </c>
      <c r="O23" s="530"/>
      <c r="P23" s="524">
        <v>70</v>
      </c>
      <c r="Q23" s="524">
        <v>0</v>
      </c>
      <c r="R23" s="524">
        <v>241</v>
      </c>
      <c r="S23" s="524">
        <v>279</v>
      </c>
      <c r="T23" s="524">
        <v>0</v>
      </c>
      <c r="U23" s="524">
        <v>413</v>
      </c>
      <c r="V23" s="524">
        <v>0</v>
      </c>
      <c r="W23" s="524">
        <v>513</v>
      </c>
      <c r="X23" s="524">
        <v>0</v>
      </c>
      <c r="Y23" s="524">
        <v>0</v>
      </c>
      <c r="Z23" s="524">
        <v>0</v>
      </c>
      <c r="AA23" s="524">
        <v>0</v>
      </c>
      <c r="AB23" s="524">
        <v>0</v>
      </c>
      <c r="AC23" s="525">
        <v>0</v>
      </c>
    </row>
    <row r="24" spans="1:29" ht="13.5" customHeight="1">
      <c r="A24" s="522">
        <v>76</v>
      </c>
      <c r="B24" s="357" t="str">
        <f t="shared" si="1"/>
        <v> </v>
      </c>
      <c r="C24" s="357">
        <f t="shared" si="0"/>
        <v>245</v>
      </c>
      <c r="D24" s="357">
        <f t="shared" si="0"/>
        <v>265</v>
      </c>
      <c r="E24" s="357">
        <f t="shared" si="0"/>
        <v>370</v>
      </c>
      <c r="F24" s="357">
        <f t="shared" si="0"/>
        <v>420</v>
      </c>
      <c r="G24" s="357" t="str">
        <f t="shared" si="0"/>
        <v> </v>
      </c>
      <c r="H24" s="357">
        <f t="shared" si="0"/>
        <v>533</v>
      </c>
      <c r="I24" s="357" t="str">
        <f t="shared" si="0"/>
        <v> </v>
      </c>
      <c r="J24" s="357" t="str">
        <f t="shared" si="0"/>
        <v> </v>
      </c>
      <c r="K24" s="357" t="str">
        <f t="shared" si="0"/>
        <v> </v>
      </c>
      <c r="L24" s="357" t="str">
        <f t="shared" si="0"/>
        <v> </v>
      </c>
      <c r="M24" s="357" t="str">
        <f t="shared" si="0"/>
        <v> </v>
      </c>
      <c r="N24" s="526" t="str">
        <f t="shared" si="0"/>
        <v> </v>
      </c>
      <c r="O24" s="530"/>
      <c r="P24" s="524">
        <v>76</v>
      </c>
      <c r="Q24" s="524">
        <v>0</v>
      </c>
      <c r="R24" s="524">
        <v>245</v>
      </c>
      <c r="S24" s="524">
        <v>265</v>
      </c>
      <c r="T24" s="524">
        <v>370</v>
      </c>
      <c r="U24" s="524">
        <v>420</v>
      </c>
      <c r="V24" s="524">
        <v>0</v>
      </c>
      <c r="W24" s="524">
        <v>533</v>
      </c>
      <c r="X24" s="524">
        <v>0</v>
      </c>
      <c r="Y24" s="524">
        <v>0</v>
      </c>
      <c r="Z24" s="524">
        <v>0</v>
      </c>
      <c r="AA24" s="524">
        <v>0</v>
      </c>
      <c r="AB24" s="524">
        <v>0</v>
      </c>
      <c r="AC24" s="525">
        <v>0</v>
      </c>
    </row>
    <row r="25" spans="1:29" ht="13.5" customHeight="1">
      <c r="A25" s="522">
        <v>80</v>
      </c>
      <c r="B25" s="357" t="str">
        <f t="shared" si="1"/>
        <v> </v>
      </c>
      <c r="C25" s="357">
        <f aca="true" t="shared" si="2" ref="C25:C33">IF(R25&gt;0,R25*(100%-$N$6)," ")</f>
        <v>253</v>
      </c>
      <c r="D25" s="357">
        <f aca="true" t="shared" si="3" ref="D25:D33">IF(S25&gt;0,S25*(100%-$N$6)," ")</f>
        <v>334</v>
      </c>
      <c r="E25" s="357" t="str">
        <f aca="true" t="shared" si="4" ref="E25:E33">IF(T25&gt;0,T25*(100%-$N$6)," ")</f>
        <v> </v>
      </c>
      <c r="F25" s="357">
        <f aca="true" t="shared" si="5" ref="F25:F33">IF(U25&gt;0,U25*(100%-$N$6)," ")</f>
        <v>415</v>
      </c>
      <c r="G25" s="357" t="str">
        <f aca="true" t="shared" si="6" ref="G25:G33">IF(V25&gt;0,V25*(100%-$N$6)," ")</f>
        <v> </v>
      </c>
      <c r="H25" s="357">
        <f aca="true" t="shared" si="7" ref="H25:H33">IF(W25&gt;0,W25*(100%-$N$6)," ")</f>
        <v>534</v>
      </c>
      <c r="I25" s="357" t="str">
        <f aca="true" t="shared" si="8" ref="I25:I33">IF(X25&gt;0,X25*(100%-$N$6)," ")</f>
        <v> </v>
      </c>
      <c r="J25" s="357" t="str">
        <f aca="true" t="shared" si="9" ref="J25:J33">IF(Y25&gt;0,Y25*(100%-$N$6)," ")</f>
        <v> </v>
      </c>
      <c r="K25" s="357" t="str">
        <f aca="true" t="shared" si="10" ref="K25:K33">IF(Z25&gt;0,Z25*(100%-$N$6)," ")</f>
        <v> </v>
      </c>
      <c r="L25" s="357" t="str">
        <f aca="true" t="shared" si="11" ref="L25:L33">IF(AA25&gt;0,AA25*(100%-$N$6)," ")</f>
        <v> </v>
      </c>
      <c r="M25" s="357" t="str">
        <f aca="true" t="shared" si="12" ref="M25:M33">IF(AB25&gt;0,AB25*(100%-$N$6)," ")</f>
        <v> </v>
      </c>
      <c r="N25" s="526" t="str">
        <f aca="true" t="shared" si="13" ref="N25:N33">IF(AC25&gt;0,AC25*(100%-$N$6)," ")</f>
        <v> </v>
      </c>
      <c r="O25" s="530"/>
      <c r="P25" s="524">
        <v>80</v>
      </c>
      <c r="Q25" s="524">
        <v>0</v>
      </c>
      <c r="R25" s="524">
        <v>253</v>
      </c>
      <c r="S25" s="524">
        <v>334</v>
      </c>
      <c r="T25" s="524">
        <v>0</v>
      </c>
      <c r="U25" s="524">
        <v>415</v>
      </c>
      <c r="V25" s="524">
        <v>0</v>
      </c>
      <c r="W25" s="524">
        <v>534</v>
      </c>
      <c r="X25" s="524">
        <v>0</v>
      </c>
      <c r="Y25" s="524">
        <v>0</v>
      </c>
      <c r="Z25" s="524">
        <v>0</v>
      </c>
      <c r="AA25" s="524">
        <v>0</v>
      </c>
      <c r="AB25" s="524">
        <v>0</v>
      </c>
      <c r="AC25" s="525">
        <v>0</v>
      </c>
    </row>
    <row r="26" spans="1:29" ht="13.5" customHeight="1">
      <c r="A26" s="522">
        <v>83</v>
      </c>
      <c r="B26" s="357" t="str">
        <f t="shared" si="1"/>
        <v> </v>
      </c>
      <c r="C26" s="357">
        <f t="shared" si="2"/>
        <v>285</v>
      </c>
      <c r="D26" s="357">
        <f t="shared" si="3"/>
        <v>338</v>
      </c>
      <c r="E26" s="357" t="str">
        <f t="shared" si="4"/>
        <v> </v>
      </c>
      <c r="F26" s="357">
        <f t="shared" si="5"/>
        <v>416</v>
      </c>
      <c r="G26" s="357" t="str">
        <f t="shared" si="6"/>
        <v> </v>
      </c>
      <c r="H26" s="357">
        <f t="shared" si="7"/>
        <v>619</v>
      </c>
      <c r="I26" s="357" t="str">
        <f t="shared" si="8"/>
        <v> </v>
      </c>
      <c r="J26" s="357" t="str">
        <f t="shared" si="9"/>
        <v> </v>
      </c>
      <c r="K26" s="357" t="str">
        <f t="shared" si="10"/>
        <v> </v>
      </c>
      <c r="L26" s="357" t="str">
        <f t="shared" si="11"/>
        <v> </v>
      </c>
      <c r="M26" s="357" t="str">
        <f t="shared" si="12"/>
        <v> </v>
      </c>
      <c r="N26" s="526" t="str">
        <f t="shared" si="13"/>
        <v> </v>
      </c>
      <c r="O26" s="530"/>
      <c r="P26" s="524">
        <v>83</v>
      </c>
      <c r="Q26" s="524">
        <v>0</v>
      </c>
      <c r="R26" s="524">
        <v>285</v>
      </c>
      <c r="S26" s="524">
        <v>338</v>
      </c>
      <c r="T26" s="524">
        <v>0</v>
      </c>
      <c r="U26" s="524">
        <v>416</v>
      </c>
      <c r="V26" s="524">
        <v>0</v>
      </c>
      <c r="W26" s="524">
        <v>619</v>
      </c>
      <c r="X26" s="524">
        <v>0</v>
      </c>
      <c r="Y26" s="524">
        <v>0</v>
      </c>
      <c r="Z26" s="524">
        <v>0</v>
      </c>
      <c r="AA26" s="524">
        <v>0</v>
      </c>
      <c r="AB26" s="524">
        <v>0</v>
      </c>
      <c r="AC26" s="525">
        <v>0</v>
      </c>
    </row>
    <row r="27" spans="1:29" ht="13.5" customHeight="1">
      <c r="A27" s="522">
        <v>89</v>
      </c>
      <c r="B27" s="357">
        <f t="shared" si="1"/>
        <v>309</v>
      </c>
      <c r="C27" s="357">
        <f t="shared" si="2"/>
        <v>314</v>
      </c>
      <c r="D27" s="357">
        <f t="shared" si="3"/>
        <v>308</v>
      </c>
      <c r="E27" s="357" t="str">
        <f t="shared" si="4"/>
        <v> </v>
      </c>
      <c r="F27" s="357">
        <f t="shared" si="5"/>
        <v>456</v>
      </c>
      <c r="G27" s="357" t="str">
        <f t="shared" si="6"/>
        <v> </v>
      </c>
      <c r="H27" s="357" t="str">
        <f t="shared" si="7"/>
        <v> </v>
      </c>
      <c r="I27" s="357" t="str">
        <f t="shared" si="8"/>
        <v> </v>
      </c>
      <c r="J27" s="357" t="str">
        <f t="shared" si="9"/>
        <v> </v>
      </c>
      <c r="K27" s="357" t="str">
        <f t="shared" si="10"/>
        <v> </v>
      </c>
      <c r="L27" s="357" t="str">
        <f t="shared" si="11"/>
        <v> </v>
      </c>
      <c r="M27" s="357" t="str">
        <f t="shared" si="12"/>
        <v> </v>
      </c>
      <c r="N27" s="526" t="str">
        <f t="shared" si="13"/>
        <v> </v>
      </c>
      <c r="O27" s="530"/>
      <c r="P27" s="524">
        <v>89</v>
      </c>
      <c r="Q27" s="524">
        <v>309</v>
      </c>
      <c r="R27" s="524">
        <v>314</v>
      </c>
      <c r="S27" s="524">
        <v>308</v>
      </c>
      <c r="T27" s="524">
        <v>0</v>
      </c>
      <c r="U27" s="524">
        <v>456</v>
      </c>
      <c r="V27" s="524">
        <v>0</v>
      </c>
      <c r="W27" s="524">
        <v>0</v>
      </c>
      <c r="X27" s="524">
        <v>0</v>
      </c>
      <c r="Y27" s="524">
        <v>0</v>
      </c>
      <c r="Z27" s="524">
        <v>0</v>
      </c>
      <c r="AA27" s="524">
        <v>0</v>
      </c>
      <c r="AB27" s="524">
        <v>0</v>
      </c>
      <c r="AC27" s="525">
        <v>0</v>
      </c>
    </row>
    <row r="28" spans="1:29" ht="13.5" customHeight="1">
      <c r="A28" s="522">
        <v>95</v>
      </c>
      <c r="B28" s="357" t="str">
        <f t="shared" si="1"/>
        <v> </v>
      </c>
      <c r="C28" s="357">
        <f t="shared" si="2"/>
        <v>321</v>
      </c>
      <c r="D28" s="357">
        <f t="shared" si="3"/>
        <v>386</v>
      </c>
      <c r="E28" s="357" t="str">
        <f t="shared" si="4"/>
        <v> </v>
      </c>
      <c r="F28" s="357">
        <f t="shared" si="5"/>
        <v>484</v>
      </c>
      <c r="G28" s="357" t="str">
        <f t="shared" si="6"/>
        <v> </v>
      </c>
      <c r="H28" s="357" t="str">
        <f t="shared" si="7"/>
        <v> </v>
      </c>
      <c r="I28" s="357" t="str">
        <f t="shared" si="8"/>
        <v> </v>
      </c>
      <c r="J28" s="357" t="str">
        <f t="shared" si="9"/>
        <v> </v>
      </c>
      <c r="K28" s="357" t="str">
        <f t="shared" si="10"/>
        <v> </v>
      </c>
      <c r="L28" s="357" t="str">
        <f t="shared" si="11"/>
        <v> </v>
      </c>
      <c r="M28" s="357" t="str">
        <f t="shared" si="12"/>
        <v> </v>
      </c>
      <c r="N28" s="526" t="str">
        <f t="shared" si="13"/>
        <v> </v>
      </c>
      <c r="O28" s="530"/>
      <c r="P28" s="524">
        <v>95</v>
      </c>
      <c r="Q28" s="524">
        <v>0</v>
      </c>
      <c r="R28" s="524">
        <v>321</v>
      </c>
      <c r="S28" s="524">
        <v>386</v>
      </c>
      <c r="T28" s="524">
        <v>0</v>
      </c>
      <c r="U28" s="524">
        <v>484</v>
      </c>
      <c r="V28" s="524">
        <v>0</v>
      </c>
      <c r="W28" s="524">
        <v>0</v>
      </c>
      <c r="X28" s="524">
        <v>0</v>
      </c>
      <c r="Y28" s="524">
        <v>0</v>
      </c>
      <c r="Z28" s="524">
        <v>0</v>
      </c>
      <c r="AA28" s="524">
        <v>0</v>
      </c>
      <c r="AB28" s="524">
        <v>0</v>
      </c>
      <c r="AC28" s="525">
        <v>0</v>
      </c>
    </row>
    <row r="29" spans="1:29" ht="13.5" customHeight="1">
      <c r="A29" s="522">
        <v>102</v>
      </c>
      <c r="B29" s="357" t="str">
        <f t="shared" si="1"/>
        <v> </v>
      </c>
      <c r="C29" s="357">
        <f t="shared" si="2"/>
        <v>359</v>
      </c>
      <c r="D29" s="357">
        <f t="shared" si="3"/>
        <v>449</v>
      </c>
      <c r="E29" s="357" t="str">
        <f t="shared" si="4"/>
        <v> </v>
      </c>
      <c r="F29" s="357">
        <f t="shared" si="5"/>
        <v>518</v>
      </c>
      <c r="G29" s="357" t="str">
        <f t="shared" si="6"/>
        <v> </v>
      </c>
      <c r="H29" s="357" t="str">
        <f t="shared" si="7"/>
        <v> </v>
      </c>
      <c r="I29" s="357" t="str">
        <f t="shared" si="8"/>
        <v> </v>
      </c>
      <c r="J29" s="357" t="str">
        <f t="shared" si="9"/>
        <v> </v>
      </c>
      <c r="K29" s="357" t="str">
        <f t="shared" si="10"/>
        <v> </v>
      </c>
      <c r="L29" s="357" t="str">
        <f t="shared" si="11"/>
        <v> </v>
      </c>
      <c r="M29" s="357" t="str">
        <f t="shared" si="12"/>
        <v> </v>
      </c>
      <c r="N29" s="526" t="str">
        <f t="shared" si="13"/>
        <v> </v>
      </c>
      <c r="O29" s="530"/>
      <c r="P29" s="524">
        <v>102</v>
      </c>
      <c r="Q29" s="524">
        <v>0</v>
      </c>
      <c r="R29" s="524">
        <v>359</v>
      </c>
      <c r="S29" s="524">
        <v>449</v>
      </c>
      <c r="T29" s="524">
        <v>0</v>
      </c>
      <c r="U29" s="524">
        <v>518</v>
      </c>
      <c r="V29" s="524">
        <v>0</v>
      </c>
      <c r="W29" s="524">
        <v>0</v>
      </c>
      <c r="X29" s="524">
        <v>0</v>
      </c>
      <c r="Y29" s="524">
        <v>0</v>
      </c>
      <c r="Z29" s="524">
        <v>0</v>
      </c>
      <c r="AA29" s="524">
        <v>0</v>
      </c>
      <c r="AB29" s="524">
        <v>0</v>
      </c>
      <c r="AC29" s="525">
        <v>0</v>
      </c>
    </row>
    <row r="30" spans="1:29" ht="13.5" customHeight="1">
      <c r="A30" s="522">
        <v>108</v>
      </c>
      <c r="B30" s="526" t="str">
        <f t="shared" si="1"/>
        <v> </v>
      </c>
      <c r="C30" s="357">
        <f t="shared" si="2"/>
        <v>370</v>
      </c>
      <c r="D30" s="357">
        <f t="shared" si="3"/>
        <v>436</v>
      </c>
      <c r="E30" s="526" t="str">
        <f t="shared" si="4"/>
        <v> </v>
      </c>
      <c r="F30" s="526" t="str">
        <f t="shared" si="5"/>
        <v> </v>
      </c>
      <c r="G30" s="526" t="str">
        <f t="shared" si="6"/>
        <v> </v>
      </c>
      <c r="H30" s="526" t="str">
        <f t="shared" si="7"/>
        <v> </v>
      </c>
      <c r="I30" s="526" t="str">
        <f t="shared" si="8"/>
        <v> </v>
      </c>
      <c r="J30" s="526" t="str">
        <f t="shared" si="9"/>
        <v> </v>
      </c>
      <c r="K30" s="526" t="str">
        <f t="shared" si="10"/>
        <v> </v>
      </c>
      <c r="L30" s="526" t="str">
        <f t="shared" si="11"/>
        <v> </v>
      </c>
      <c r="M30" s="526" t="str">
        <f t="shared" si="12"/>
        <v> </v>
      </c>
      <c r="N30" s="526" t="str">
        <f t="shared" si="13"/>
        <v> </v>
      </c>
      <c r="O30" s="530"/>
      <c r="P30" s="524">
        <v>108</v>
      </c>
      <c r="Q30" s="524">
        <v>0</v>
      </c>
      <c r="R30" s="524">
        <v>370</v>
      </c>
      <c r="S30" s="524">
        <v>436</v>
      </c>
      <c r="T30" s="524">
        <v>0</v>
      </c>
      <c r="U30" s="524">
        <v>0</v>
      </c>
      <c r="V30" s="524">
        <v>0</v>
      </c>
      <c r="W30" s="524">
        <v>0</v>
      </c>
      <c r="X30" s="524">
        <v>0</v>
      </c>
      <c r="Y30" s="524">
        <v>0</v>
      </c>
      <c r="Z30" s="524">
        <v>0</v>
      </c>
      <c r="AA30" s="524">
        <v>0</v>
      </c>
      <c r="AB30" s="524">
        <v>0</v>
      </c>
      <c r="AC30" s="525">
        <v>0</v>
      </c>
    </row>
    <row r="31" spans="1:29" ht="13.5" customHeight="1">
      <c r="A31" s="522">
        <v>114</v>
      </c>
      <c r="B31" s="526" t="str">
        <f t="shared" si="1"/>
        <v> </v>
      </c>
      <c r="C31" s="357">
        <f t="shared" si="2"/>
        <v>415</v>
      </c>
      <c r="D31" s="357">
        <f t="shared" si="3"/>
        <v>424</v>
      </c>
      <c r="E31" s="526" t="str">
        <f t="shared" si="4"/>
        <v> </v>
      </c>
      <c r="F31" s="526" t="str">
        <f t="shared" si="5"/>
        <v> </v>
      </c>
      <c r="G31" s="526" t="str">
        <f t="shared" si="6"/>
        <v> </v>
      </c>
      <c r="H31" s="526" t="str">
        <f t="shared" si="7"/>
        <v> </v>
      </c>
      <c r="I31" s="526" t="str">
        <f t="shared" si="8"/>
        <v> </v>
      </c>
      <c r="J31" s="526" t="str">
        <f t="shared" si="9"/>
        <v> </v>
      </c>
      <c r="K31" s="526" t="str">
        <f t="shared" si="10"/>
        <v> </v>
      </c>
      <c r="L31" s="526" t="str">
        <f t="shared" si="11"/>
        <v> </v>
      </c>
      <c r="M31" s="526" t="str">
        <f t="shared" si="12"/>
        <v> </v>
      </c>
      <c r="N31" s="526" t="str">
        <f t="shared" si="13"/>
        <v> </v>
      </c>
      <c r="O31" s="530"/>
      <c r="P31" s="524">
        <v>114</v>
      </c>
      <c r="Q31" s="524">
        <v>0</v>
      </c>
      <c r="R31" s="524">
        <v>415</v>
      </c>
      <c r="S31" s="524">
        <v>424</v>
      </c>
      <c r="T31" s="524">
        <v>0</v>
      </c>
      <c r="U31" s="524">
        <v>0</v>
      </c>
      <c r="V31" s="524">
        <v>0</v>
      </c>
      <c r="W31" s="524">
        <v>0</v>
      </c>
      <c r="X31" s="524">
        <v>0</v>
      </c>
      <c r="Y31" s="524">
        <v>0</v>
      </c>
      <c r="Z31" s="524">
        <v>0</v>
      </c>
      <c r="AA31" s="524">
        <v>0</v>
      </c>
      <c r="AB31" s="524">
        <v>0</v>
      </c>
      <c r="AC31" s="525">
        <v>0</v>
      </c>
    </row>
    <row r="32" spans="1:29" ht="13.5" customHeight="1">
      <c r="A32" s="522">
        <v>121</v>
      </c>
      <c r="B32" s="526" t="str">
        <f t="shared" si="1"/>
        <v> </v>
      </c>
      <c r="C32" s="357">
        <f t="shared" si="2"/>
        <v>431</v>
      </c>
      <c r="D32" s="357">
        <f t="shared" si="3"/>
        <v>485</v>
      </c>
      <c r="E32" s="526" t="str">
        <f t="shared" si="4"/>
        <v> </v>
      </c>
      <c r="F32" s="526" t="str">
        <f t="shared" si="5"/>
        <v> </v>
      </c>
      <c r="G32" s="526" t="str">
        <f t="shared" si="6"/>
        <v> </v>
      </c>
      <c r="H32" s="526" t="str">
        <f t="shared" si="7"/>
        <v> </v>
      </c>
      <c r="I32" s="526" t="str">
        <f t="shared" si="8"/>
        <v> </v>
      </c>
      <c r="J32" s="526" t="str">
        <f t="shared" si="9"/>
        <v> </v>
      </c>
      <c r="K32" s="526" t="str">
        <f t="shared" si="10"/>
        <v> </v>
      </c>
      <c r="L32" s="526" t="str">
        <f t="shared" si="11"/>
        <v> </v>
      </c>
      <c r="M32" s="526" t="str">
        <f t="shared" si="12"/>
        <v> </v>
      </c>
      <c r="N32" s="526" t="str">
        <f t="shared" si="13"/>
        <v> </v>
      </c>
      <c r="O32" s="530"/>
      <c r="P32" s="524">
        <v>121</v>
      </c>
      <c r="Q32" s="524">
        <v>0</v>
      </c>
      <c r="R32" s="524">
        <v>431</v>
      </c>
      <c r="S32" s="524">
        <v>485</v>
      </c>
      <c r="T32" s="524">
        <v>0</v>
      </c>
      <c r="U32" s="524">
        <v>0</v>
      </c>
      <c r="V32" s="524">
        <v>0</v>
      </c>
      <c r="W32" s="524">
        <v>0</v>
      </c>
      <c r="X32" s="524">
        <v>0</v>
      </c>
      <c r="Y32" s="524">
        <v>0</v>
      </c>
      <c r="Z32" s="524">
        <v>0</v>
      </c>
      <c r="AA32" s="524">
        <v>0</v>
      </c>
      <c r="AB32" s="524">
        <v>0</v>
      </c>
      <c r="AC32" s="525">
        <v>0</v>
      </c>
    </row>
    <row r="33" spans="1:29" ht="13.5" customHeight="1">
      <c r="A33" s="527">
        <v>127</v>
      </c>
      <c r="B33" s="528" t="str">
        <f t="shared" si="1"/>
        <v> </v>
      </c>
      <c r="C33" s="365">
        <f t="shared" si="2"/>
        <v>438</v>
      </c>
      <c r="D33" s="365" t="str">
        <f t="shared" si="3"/>
        <v> </v>
      </c>
      <c r="E33" s="528" t="str">
        <f t="shared" si="4"/>
        <v> </v>
      </c>
      <c r="F33" s="528" t="str">
        <f t="shared" si="5"/>
        <v> </v>
      </c>
      <c r="G33" s="528" t="str">
        <f t="shared" si="6"/>
        <v> </v>
      </c>
      <c r="H33" s="528" t="str">
        <f t="shared" si="7"/>
        <v> </v>
      </c>
      <c r="I33" s="528" t="str">
        <f t="shared" si="8"/>
        <v> </v>
      </c>
      <c r="J33" s="528" t="str">
        <f t="shared" si="9"/>
        <v> </v>
      </c>
      <c r="K33" s="528" t="str">
        <f t="shared" si="10"/>
        <v> </v>
      </c>
      <c r="L33" s="528" t="str">
        <f t="shared" si="11"/>
        <v> </v>
      </c>
      <c r="M33" s="528" t="str">
        <f t="shared" si="12"/>
        <v> </v>
      </c>
      <c r="N33" s="528" t="str">
        <f t="shared" si="13"/>
        <v> </v>
      </c>
      <c r="O33" s="530"/>
      <c r="P33" s="524">
        <v>127</v>
      </c>
      <c r="Q33" s="524">
        <v>0</v>
      </c>
      <c r="R33" s="524">
        <v>438</v>
      </c>
      <c r="S33" s="524">
        <v>0</v>
      </c>
      <c r="T33" s="524">
        <v>0</v>
      </c>
      <c r="U33" s="524">
        <v>0</v>
      </c>
      <c r="V33" s="524">
        <v>0</v>
      </c>
      <c r="W33" s="524">
        <v>0</v>
      </c>
      <c r="X33" s="524">
        <v>0</v>
      </c>
      <c r="Y33" s="524">
        <v>0</v>
      </c>
      <c r="Z33" s="524">
        <v>0</v>
      </c>
      <c r="AA33" s="524">
        <v>0</v>
      </c>
      <c r="AB33" s="524">
        <v>0</v>
      </c>
      <c r="AC33" s="525">
        <v>0</v>
      </c>
    </row>
    <row r="34" spans="1:15" ht="12" customHeight="1">
      <c r="A34" s="529"/>
      <c r="B34" s="530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</row>
    <row r="35" spans="1:15" ht="12" customHeight="1">
      <c r="A35" s="1010" t="s">
        <v>156</v>
      </c>
      <c r="B35" s="1011"/>
      <c r="C35" s="1011"/>
      <c r="D35" s="1011"/>
      <c r="E35" s="1011"/>
      <c r="F35" s="1011"/>
      <c r="G35" s="1011"/>
      <c r="H35" s="1011"/>
      <c r="I35" s="1011"/>
      <c r="J35" s="1011"/>
      <c r="K35" s="1011"/>
      <c r="L35" s="1011"/>
      <c r="M35" s="1011"/>
      <c r="N35" s="531"/>
      <c r="O35" s="649"/>
    </row>
    <row r="36" spans="1:13" ht="12" customHeight="1">
      <c r="A36" s="518" t="s">
        <v>21</v>
      </c>
      <c r="B36" s="518"/>
      <c r="C36" s="516"/>
      <c r="D36" s="518"/>
      <c r="E36" s="516"/>
      <c r="F36" s="518"/>
      <c r="G36" s="516"/>
      <c r="H36" s="518"/>
      <c r="J36" s="518"/>
      <c r="K36" s="516" t="str">
        <f>'WM-ZHE'!K83</f>
        <v>Офис продаж:</v>
      </c>
      <c r="L36" s="516"/>
      <c r="M36" s="518"/>
    </row>
    <row r="37" spans="1:13" ht="12" customHeight="1">
      <c r="A37" s="520" t="s">
        <v>23</v>
      </c>
      <c r="B37" s="518"/>
      <c r="C37" s="516"/>
      <c r="D37" s="518"/>
      <c r="E37" s="516"/>
      <c r="F37" s="518"/>
      <c r="G37" s="516"/>
      <c r="H37" s="518"/>
      <c r="J37" s="518"/>
      <c r="K37" s="519" t="str">
        <f>'WM-ZHE'!K84</f>
        <v>ООО ГК "ТЕПЛОСИЛА"</v>
      </c>
      <c r="L37" s="516"/>
      <c r="M37" s="518"/>
    </row>
    <row r="38" spans="1:11" ht="12" customHeight="1">
      <c r="A38" s="384" t="s">
        <v>24</v>
      </c>
      <c r="C38" s="521"/>
      <c r="E38" s="521"/>
      <c r="G38" s="521"/>
      <c r="K38" s="519" t="str">
        <f>'WM-ZHE'!K85</f>
        <v>111622, г.Москва</v>
      </c>
    </row>
    <row r="39" spans="1:13" ht="12" customHeight="1">
      <c r="A39" s="937" t="s">
        <v>25</v>
      </c>
      <c r="B39" s="937"/>
      <c r="C39" s="937"/>
      <c r="D39" s="937"/>
      <c r="E39" s="937"/>
      <c r="F39" s="937"/>
      <c r="G39" s="937"/>
      <c r="H39" s="532"/>
      <c r="J39" s="533"/>
      <c r="K39" s="519" t="str">
        <f>'WM-ZHE'!K86</f>
        <v>ул.Б.Косинская, д.27</v>
      </c>
      <c r="L39" s="533"/>
      <c r="M39" s="533"/>
    </row>
    <row r="40" spans="1:11" ht="12" customHeight="1">
      <c r="A40" s="937"/>
      <c r="B40" s="937"/>
      <c r="C40" s="937"/>
      <c r="D40" s="937"/>
      <c r="E40" s="937"/>
      <c r="F40" s="937"/>
      <c r="G40" s="937"/>
      <c r="H40" s="520"/>
      <c r="K40" s="519" t="str">
        <f>'WM-ZHE'!K87</f>
        <v>тел.     +7(495) 223-95-05</v>
      </c>
    </row>
    <row r="41" ht="12" customHeight="1">
      <c r="K41" s="519" t="str">
        <f>'WM-ZHE'!K88</f>
        <v>факс   +7(495) 700-17-70</v>
      </c>
    </row>
    <row r="50" spans="10:16" ht="12.75">
      <c r="J50" s="486"/>
      <c r="K50" s="486"/>
      <c r="L50" s="486"/>
      <c r="M50" s="486"/>
      <c r="N50" s="486"/>
      <c r="P50" s="486"/>
    </row>
    <row r="51" spans="10:16" ht="12.75">
      <c r="J51" s="486"/>
      <c r="K51" s="486"/>
      <c r="L51" s="486"/>
      <c r="M51" s="486"/>
      <c r="N51" s="486"/>
      <c r="P51" s="486"/>
    </row>
  </sheetData>
  <sheetProtection formatCells="0" formatColumns="0" formatRows="0" insertColumns="0"/>
  <mergeCells count="10">
    <mergeCell ref="A35:M35"/>
    <mergeCell ref="A39:G40"/>
    <mergeCell ref="A7:A8"/>
    <mergeCell ref="A1:N1"/>
    <mergeCell ref="A4:N4"/>
    <mergeCell ref="A5:N5"/>
    <mergeCell ref="A3:N3"/>
    <mergeCell ref="A2:N2"/>
    <mergeCell ref="B7:N7"/>
    <mergeCell ref="L6:M6"/>
  </mergeCells>
  <printOptions/>
  <pageMargins left="0.7" right="0.37" top="0.34" bottom="0.1968503937007874" header="0.29" footer="0.5118110236220472"/>
  <pageSetup horizontalDpi="600" verticalDpi="600" orientation="landscape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M112"/>
  <sheetViews>
    <sheetView view="pageBreakPreview" zoomScale="85" zoomScaleSheetLayoutView="85" zoomScalePageLayoutView="0" workbookViewId="0" topLeftCell="H1">
      <pane ySplit="8" topLeftCell="A9" activePane="bottomLeft" state="frozen"/>
      <selection pane="topLeft" activeCell="R36" sqref="R36"/>
      <selection pane="bottomLeft" activeCell="A109" sqref="A109:S109"/>
    </sheetView>
  </sheetViews>
  <sheetFormatPr defaultColWidth="9.140625" defaultRowHeight="12.75"/>
  <cols>
    <col min="1" max="1" width="9.140625" style="291" customWidth="1"/>
    <col min="2" max="31" width="6.28125" style="503" customWidth="1"/>
    <col min="32" max="32" width="6.7109375" style="503" customWidth="1"/>
    <col min="33" max="33" width="6.7109375" style="497" customWidth="1"/>
    <col min="34" max="34" width="6.7109375" style="503" hidden="1" customWidth="1"/>
    <col min="35" max="65" width="6.7109375" style="476" hidden="1" customWidth="1"/>
    <col min="66" max="16384" width="9.140625" style="476" customWidth="1"/>
  </cols>
  <sheetData>
    <row r="1" spans="1:34" s="514" customFormat="1" ht="15.75" customHeight="1">
      <c r="A1" s="941" t="s">
        <v>0</v>
      </c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25"/>
      <c r="M1" s="1025"/>
      <c r="N1" s="1025"/>
      <c r="O1" s="1025"/>
      <c r="P1" s="1025"/>
      <c r="Q1" s="1025"/>
      <c r="R1" s="1025"/>
      <c r="S1" s="1025"/>
      <c r="T1" s="1025"/>
      <c r="U1" s="1025"/>
      <c r="V1" s="1025"/>
      <c r="W1" s="1025"/>
      <c r="X1" s="1025"/>
      <c r="Y1" s="1025"/>
      <c r="Z1" s="1025"/>
      <c r="AA1" s="1025"/>
      <c r="AB1" s="1025"/>
      <c r="AC1" s="1025"/>
      <c r="AD1" s="1025"/>
      <c r="AE1" s="1025"/>
      <c r="AF1" s="1025"/>
      <c r="AG1" s="597"/>
      <c r="AH1" s="598"/>
    </row>
    <row r="2" spans="1:34" s="514" customFormat="1" ht="15.75" customHeight="1">
      <c r="A2" s="941" t="s">
        <v>1</v>
      </c>
      <c r="B2" s="1024"/>
      <c r="C2" s="1024"/>
      <c r="D2" s="1024"/>
      <c r="E2" s="1024"/>
      <c r="F2" s="1024"/>
      <c r="G2" s="1024"/>
      <c r="H2" s="1024"/>
      <c r="I2" s="1024"/>
      <c r="J2" s="1024"/>
      <c r="K2" s="1024"/>
      <c r="L2" s="1025"/>
      <c r="M2" s="1025"/>
      <c r="N2" s="1025"/>
      <c r="O2" s="1025"/>
      <c r="P2" s="1025"/>
      <c r="Q2" s="1025"/>
      <c r="R2" s="1025"/>
      <c r="S2" s="1025"/>
      <c r="T2" s="1025"/>
      <c r="U2" s="1025"/>
      <c r="V2" s="1025"/>
      <c r="W2" s="1025"/>
      <c r="X2" s="1025"/>
      <c r="Y2" s="1025"/>
      <c r="Z2" s="1025"/>
      <c r="AA2" s="1025"/>
      <c r="AB2" s="1025"/>
      <c r="AC2" s="1025"/>
      <c r="AD2" s="1025"/>
      <c r="AE2" s="1025"/>
      <c r="AF2" s="1025"/>
      <c r="AG2" s="597"/>
      <c r="AH2" s="598"/>
    </row>
    <row r="3" spans="1:34" s="514" customFormat="1" ht="15.75" customHeight="1">
      <c r="A3" s="941" t="str">
        <f>'WM-ZHE'!A4:N4</f>
        <v>от 28 марта 2014 г.</v>
      </c>
      <c r="B3" s="1024"/>
      <c r="C3" s="1024"/>
      <c r="D3" s="1024"/>
      <c r="E3" s="1024"/>
      <c r="F3" s="1024"/>
      <c r="G3" s="1024"/>
      <c r="H3" s="1024"/>
      <c r="I3" s="1024"/>
      <c r="J3" s="1024"/>
      <c r="K3" s="1024"/>
      <c r="L3" s="1025"/>
      <c r="M3" s="1025"/>
      <c r="N3" s="1025"/>
      <c r="O3" s="1025"/>
      <c r="P3" s="1025"/>
      <c r="Q3" s="1025"/>
      <c r="R3" s="1025"/>
      <c r="S3" s="1025"/>
      <c r="T3" s="1025"/>
      <c r="U3" s="1025"/>
      <c r="V3" s="1025"/>
      <c r="W3" s="1025"/>
      <c r="X3" s="1025"/>
      <c r="Y3" s="1025"/>
      <c r="Z3" s="1025"/>
      <c r="AA3" s="1025"/>
      <c r="AB3" s="1025"/>
      <c r="AC3" s="1025"/>
      <c r="AD3" s="1025"/>
      <c r="AE3" s="1025"/>
      <c r="AF3" s="1025"/>
      <c r="AG3" s="597"/>
      <c r="AH3" s="598"/>
    </row>
    <row r="4" spans="1:34" s="514" customFormat="1" ht="15.75" customHeight="1">
      <c r="A4" s="876" t="s">
        <v>188</v>
      </c>
      <c r="B4" s="1020"/>
      <c r="C4" s="1020"/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1020"/>
      <c r="O4" s="1020"/>
      <c r="P4" s="1020"/>
      <c r="Q4" s="1020"/>
      <c r="R4" s="1020"/>
      <c r="S4" s="1020"/>
      <c r="T4" s="1020"/>
      <c r="U4" s="1020"/>
      <c r="V4" s="1020"/>
      <c r="W4" s="1020"/>
      <c r="X4" s="1020"/>
      <c r="Y4" s="1020"/>
      <c r="Z4" s="1020"/>
      <c r="AA4" s="1020"/>
      <c r="AB4" s="1020"/>
      <c r="AC4" s="1020"/>
      <c r="AD4" s="1020"/>
      <c r="AE4" s="1020"/>
      <c r="AF4" s="1020"/>
      <c r="AG4" s="597"/>
      <c r="AH4" s="598"/>
    </row>
    <row r="5" spans="1:34" s="514" customFormat="1" ht="15.75" customHeight="1">
      <c r="A5" s="876" t="s">
        <v>178</v>
      </c>
      <c r="B5" s="876"/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6"/>
      <c r="R5" s="876"/>
      <c r="S5" s="876"/>
      <c r="T5" s="876"/>
      <c r="U5" s="876"/>
      <c r="V5" s="876"/>
      <c r="W5" s="876"/>
      <c r="X5" s="876"/>
      <c r="Y5" s="876"/>
      <c r="Z5" s="876"/>
      <c r="AA5" s="876"/>
      <c r="AB5" s="876"/>
      <c r="AC5" s="876"/>
      <c r="AD5" s="876"/>
      <c r="AE5" s="876"/>
      <c r="AF5" s="876"/>
      <c r="AG5" s="597"/>
      <c r="AH5" s="598"/>
    </row>
    <row r="6" spans="1:34" s="514" customFormat="1" ht="15.75" customHeight="1">
      <c r="A6" s="427"/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1021" t="s">
        <v>149</v>
      </c>
      <c r="AB6" s="1022"/>
      <c r="AC6" s="1023"/>
      <c r="AD6" s="1018">
        <v>0</v>
      </c>
      <c r="AE6" s="1019"/>
      <c r="AF6" s="1019"/>
      <c r="AG6" s="426"/>
      <c r="AH6" s="598"/>
    </row>
    <row r="7" spans="1:65" ht="15.75" customHeight="1">
      <c r="A7" s="1012" t="s">
        <v>154</v>
      </c>
      <c r="B7" s="1031" t="s">
        <v>155</v>
      </c>
      <c r="C7" s="1031"/>
      <c r="D7" s="1031"/>
      <c r="E7" s="1031"/>
      <c r="F7" s="1031"/>
      <c r="G7" s="1031"/>
      <c r="H7" s="1031"/>
      <c r="I7" s="1031"/>
      <c r="J7" s="1031"/>
      <c r="K7" s="1031"/>
      <c r="L7" s="1031"/>
      <c r="M7" s="1031"/>
      <c r="N7" s="1031"/>
      <c r="O7" s="1031"/>
      <c r="P7" s="1031"/>
      <c r="Q7" s="1031"/>
      <c r="R7" s="1031"/>
      <c r="S7" s="1031"/>
      <c r="T7" s="1031"/>
      <c r="U7" s="1031"/>
      <c r="V7" s="1031"/>
      <c r="W7" s="1031"/>
      <c r="X7" s="1031"/>
      <c r="Y7" s="1031"/>
      <c r="Z7" s="1031"/>
      <c r="AA7" s="1031"/>
      <c r="AB7" s="1031"/>
      <c r="AC7" s="1031"/>
      <c r="AD7" s="1031"/>
      <c r="AE7" s="1031"/>
      <c r="AF7" s="1031"/>
      <c r="AG7" s="477"/>
      <c r="AH7" s="463"/>
      <c r="AI7" s="1026"/>
      <c r="AJ7" s="1026"/>
      <c r="AK7" s="1026"/>
      <c r="AL7" s="1026"/>
      <c r="AM7" s="1026"/>
      <c r="AN7" s="1026"/>
      <c r="AO7" s="1026"/>
      <c r="AP7" s="1026"/>
      <c r="AQ7" s="1026"/>
      <c r="AR7" s="1026"/>
      <c r="AS7" s="1026"/>
      <c r="AT7" s="1026"/>
      <c r="AU7" s="1026"/>
      <c r="AV7" s="1026"/>
      <c r="AW7" s="1026"/>
      <c r="AX7" s="1026"/>
      <c r="AY7" s="1026"/>
      <c r="AZ7" s="1026"/>
      <c r="BA7" s="1026"/>
      <c r="BB7" s="1026"/>
      <c r="BC7" s="1026"/>
      <c r="BD7" s="1026"/>
      <c r="BE7" s="1026"/>
      <c r="BF7" s="1026"/>
      <c r="BG7" s="1026"/>
      <c r="BH7" s="1026"/>
      <c r="BI7" s="1026"/>
      <c r="BJ7" s="1026"/>
      <c r="BK7" s="1026"/>
      <c r="BL7" s="1026"/>
      <c r="BM7" s="478"/>
    </row>
    <row r="8" spans="1:65" ht="19.5" customHeight="1">
      <c r="A8" s="1013"/>
      <c r="B8" s="234">
        <v>25</v>
      </c>
      <c r="C8" s="234">
        <v>30</v>
      </c>
      <c r="D8" s="234">
        <v>40</v>
      </c>
      <c r="E8" s="234">
        <v>50</v>
      </c>
      <c r="F8" s="234">
        <v>55</v>
      </c>
      <c r="G8" s="234">
        <v>60</v>
      </c>
      <c r="H8" s="234">
        <v>65</v>
      </c>
      <c r="I8" s="234">
        <v>70</v>
      </c>
      <c r="J8" s="234">
        <v>75</v>
      </c>
      <c r="K8" s="234">
        <v>80</v>
      </c>
      <c r="L8" s="234">
        <v>85</v>
      </c>
      <c r="M8" s="234">
        <v>90</v>
      </c>
      <c r="N8" s="234">
        <v>95</v>
      </c>
      <c r="O8" s="234">
        <v>100</v>
      </c>
      <c r="P8" s="234">
        <v>105</v>
      </c>
      <c r="Q8" s="234">
        <v>110</v>
      </c>
      <c r="R8" s="234">
        <v>115</v>
      </c>
      <c r="S8" s="234">
        <v>120</v>
      </c>
      <c r="T8" s="234">
        <v>125</v>
      </c>
      <c r="U8" s="234">
        <v>130</v>
      </c>
      <c r="V8" s="234">
        <v>135</v>
      </c>
      <c r="W8" s="234">
        <v>140</v>
      </c>
      <c r="X8" s="234">
        <v>150</v>
      </c>
      <c r="Y8" s="234">
        <v>155</v>
      </c>
      <c r="Z8" s="234">
        <v>160</v>
      </c>
      <c r="AA8" s="234">
        <v>165</v>
      </c>
      <c r="AB8" s="234">
        <v>170</v>
      </c>
      <c r="AC8" s="234">
        <v>175</v>
      </c>
      <c r="AD8" s="234">
        <v>180</v>
      </c>
      <c r="AE8" s="234">
        <v>190</v>
      </c>
      <c r="AF8" s="234">
        <v>200</v>
      </c>
      <c r="AG8" s="474"/>
      <c r="AH8" s="475"/>
      <c r="AI8" s="475">
        <v>25</v>
      </c>
      <c r="AJ8" s="475">
        <v>30</v>
      </c>
      <c r="AK8" s="475">
        <v>40</v>
      </c>
      <c r="AL8" s="475">
        <v>50</v>
      </c>
      <c r="AM8" s="475">
        <v>55</v>
      </c>
      <c r="AN8" s="475">
        <v>60</v>
      </c>
      <c r="AO8" s="475">
        <v>65</v>
      </c>
      <c r="AP8" s="475">
        <v>70</v>
      </c>
      <c r="AQ8" s="475">
        <v>75</v>
      </c>
      <c r="AR8" s="475">
        <v>80</v>
      </c>
      <c r="AS8" s="475">
        <v>85</v>
      </c>
      <c r="AT8" s="475">
        <v>90</v>
      </c>
      <c r="AU8" s="475">
        <v>95</v>
      </c>
      <c r="AV8" s="475">
        <v>100</v>
      </c>
      <c r="AW8" s="475">
        <v>105</v>
      </c>
      <c r="AX8" s="475">
        <v>110</v>
      </c>
      <c r="AY8" s="475">
        <v>115</v>
      </c>
      <c r="AZ8" s="475">
        <v>120</v>
      </c>
      <c r="BA8" s="475">
        <v>125</v>
      </c>
      <c r="BB8" s="475">
        <v>130</v>
      </c>
      <c r="BC8" s="475">
        <v>135</v>
      </c>
      <c r="BD8" s="475">
        <v>140</v>
      </c>
      <c r="BE8" s="475">
        <v>150</v>
      </c>
      <c r="BF8" s="475">
        <v>155</v>
      </c>
      <c r="BG8" s="475">
        <v>160</v>
      </c>
      <c r="BH8" s="475">
        <v>165</v>
      </c>
      <c r="BI8" s="475">
        <v>170</v>
      </c>
      <c r="BJ8" s="475">
        <v>175</v>
      </c>
      <c r="BK8" s="475">
        <v>180</v>
      </c>
      <c r="BL8" s="475">
        <v>190</v>
      </c>
      <c r="BM8" s="475">
        <v>200</v>
      </c>
    </row>
    <row r="9" spans="1:65" ht="13.5" customHeight="1">
      <c r="A9" s="470">
        <v>28</v>
      </c>
      <c r="B9" s="645" t="str">
        <f aca="true" t="shared" si="0" ref="B9:B36">IF(AI9&lt;&gt;0,AI9*(1-$AD$6)," ")</f>
        <v> </v>
      </c>
      <c r="C9" s="645" t="str">
        <f aca="true" t="shared" si="1" ref="C9:C36">IF(AJ9&lt;&gt;0,AJ9*(1-$AD$6)," ")</f>
        <v> </v>
      </c>
      <c r="D9" s="646">
        <f aca="true" t="shared" si="2" ref="D9:D36">IF(AK9&lt;&gt;0,AK9*(1-$AD$6)," ")</f>
        <v>300</v>
      </c>
      <c r="E9" s="645" t="str">
        <f aca="true" t="shared" si="3" ref="E9:E36">IF(AL9&lt;&gt;0,AL9*(1-$AD$6)," ")</f>
        <v> </v>
      </c>
      <c r="F9" s="479" t="str">
        <f aca="true" t="shared" si="4" ref="F9:F36">IF(AM9&lt;&gt;0,AM9*(1-$AD$6)," ")</f>
        <v> </v>
      </c>
      <c r="G9" s="479" t="str">
        <f aca="true" t="shared" si="5" ref="G9:G36">IF(AN9&lt;&gt;0,AN9*(1-$AD$6)," ")</f>
        <v> </v>
      </c>
      <c r="H9" s="479" t="str">
        <f aca="true" t="shared" si="6" ref="H9:H36">IF(AO9&lt;&gt;0,AO9*(1-$AD$6)," ")</f>
        <v> </v>
      </c>
      <c r="I9" s="479" t="str">
        <f aca="true" t="shared" si="7" ref="I9:I36">IF(AP9&lt;&gt;0,AP9*(1-$AD$6)," ")</f>
        <v> </v>
      </c>
      <c r="J9" s="479">
        <f aca="true" t="shared" si="8" ref="J9:J36">IF(AQ9&lt;&gt;0,AQ9*(1-$AD$6)," ")</f>
        <v>541</v>
      </c>
      <c r="K9" s="479">
        <f aca="true" t="shared" si="9" ref="K9:K36">IF(AR9&lt;&gt;0,AR9*(1-$AD$6)," ")</f>
        <v>645</v>
      </c>
      <c r="L9" s="479" t="str">
        <f aca="true" t="shared" si="10" ref="L9:L36">IF(AS9&lt;&gt;0,AS9*(1-$AD$6)," ")</f>
        <v> </v>
      </c>
      <c r="M9" s="479" t="str">
        <f aca="true" t="shared" si="11" ref="M9:M36">IF(AT9&lt;&gt;0,AT9*(1-$AD$6)," ")</f>
        <v> </v>
      </c>
      <c r="N9" s="479" t="str">
        <f aca="true" t="shared" si="12" ref="N9:N36">IF(AU9&lt;&gt;0,AU9*(1-$AD$6)," ")</f>
        <v> </v>
      </c>
      <c r="O9" s="479" t="str">
        <f aca="true" t="shared" si="13" ref="O9:O36">IF(AV9&lt;&gt;0,AV9*(1-$AD$6)," ")</f>
        <v> </v>
      </c>
      <c r="P9" s="479" t="str">
        <f aca="true" t="shared" si="14" ref="P9:P36">IF(AW9&lt;&gt;0,AW9*(1-$AD$6)," ")</f>
        <v> </v>
      </c>
      <c r="Q9" s="479" t="str">
        <f aca="true" t="shared" si="15" ref="Q9:Q36">IF(AX9&lt;&gt;0,AX9*(1-$AD$6)," ")</f>
        <v> </v>
      </c>
      <c r="R9" s="479" t="str">
        <f aca="true" t="shared" si="16" ref="R9:R36">IF(AY9&lt;&gt;0,AY9*(1-$AD$6)," ")</f>
        <v> </v>
      </c>
      <c r="S9" s="479" t="str">
        <f aca="true" t="shared" si="17" ref="S9:S36">IF(AZ9&lt;&gt;0,AZ9*(1-$AD$6)," ")</f>
        <v> </v>
      </c>
      <c r="T9" s="479" t="str">
        <f aca="true" t="shared" si="18" ref="T9:T36">IF(BA9&lt;&gt;0,BA9*(1-$AD$6)," ")</f>
        <v> </v>
      </c>
      <c r="U9" s="479" t="str">
        <f aca="true" t="shared" si="19" ref="U9:U36">IF(BB9&lt;&gt;0,BB9*(1-$AD$6)," ")</f>
        <v> </v>
      </c>
      <c r="V9" s="479" t="str">
        <f aca="true" t="shared" si="20" ref="V9:V36">IF(BC9&lt;&gt;0,BC9*(1-$AD$6)," ")</f>
        <v> </v>
      </c>
      <c r="W9" s="479" t="str">
        <f aca="true" t="shared" si="21" ref="W9:W36">IF(BD9&lt;&gt;0,BD9*(1-$AD$6)," ")</f>
        <v> </v>
      </c>
      <c r="X9" s="479" t="str">
        <f aca="true" t="shared" si="22" ref="X9:X36">IF(BE9&lt;&gt;0,BE9*(1-$AD$6)," ")</f>
        <v> </v>
      </c>
      <c r="Y9" s="479" t="str">
        <f aca="true" t="shared" si="23" ref="Y9:Y36">IF(BF9&lt;&gt;0,BF9*(1-$AD$6)," ")</f>
        <v> </v>
      </c>
      <c r="Z9" s="479" t="str">
        <f aca="true" t="shared" si="24" ref="Z9:Z36">IF(BG9&lt;&gt;0,BG9*(1-$AD$6)," ")</f>
        <v> </v>
      </c>
      <c r="AA9" s="479" t="str">
        <f aca="true" t="shared" si="25" ref="AA9:AA36">IF(BH9&lt;&gt;0,BH9*(1-$AD$6)," ")</f>
        <v> </v>
      </c>
      <c r="AB9" s="479" t="str">
        <f aca="true" t="shared" si="26" ref="AB9:AB36">IF(BI9&lt;&gt;0,BI9*(1-$AD$6)," ")</f>
        <v> </v>
      </c>
      <c r="AC9" s="479" t="str">
        <f aca="true" t="shared" si="27" ref="AC9:AC36">IF(BJ9&lt;&gt;0,BJ9*(1-$AD$6)," ")</f>
        <v> </v>
      </c>
      <c r="AD9" s="479" t="str">
        <f aca="true" t="shared" si="28" ref="AD9:AD36">IF(BK9&lt;&gt;0,BK9*(1-$AD$6)," ")</f>
        <v> </v>
      </c>
      <c r="AE9" s="479" t="str">
        <f aca="true" t="shared" si="29" ref="AE9:AE36">IF(BL9&lt;&gt;0,BL9*(1-$AD$6)," ")</f>
        <v> </v>
      </c>
      <c r="AF9" s="479" t="str">
        <f aca="true" t="shared" si="30" ref="AF9:AF36">IF(BM9&lt;&gt;0,BM9*(1-$AD$6)," ")</f>
        <v> </v>
      </c>
      <c r="AG9" s="480"/>
      <c r="AH9" s="475">
        <v>28</v>
      </c>
      <c r="AI9" s="475">
        <v>0</v>
      </c>
      <c r="AJ9" s="475">
        <v>0</v>
      </c>
      <c r="AK9" s="475">
        <v>300</v>
      </c>
      <c r="AL9" s="475">
        <v>0</v>
      </c>
      <c r="AM9" s="475">
        <v>0</v>
      </c>
      <c r="AN9" s="475">
        <v>0</v>
      </c>
      <c r="AO9" s="475">
        <v>0</v>
      </c>
      <c r="AP9" s="475">
        <v>0</v>
      </c>
      <c r="AQ9" s="475">
        <v>541</v>
      </c>
      <c r="AR9" s="475">
        <v>645</v>
      </c>
      <c r="AS9" s="475">
        <v>0</v>
      </c>
      <c r="AT9" s="475">
        <v>0</v>
      </c>
      <c r="AU9" s="475">
        <v>0</v>
      </c>
      <c r="AV9" s="475">
        <v>0</v>
      </c>
      <c r="AW9" s="475">
        <v>0</v>
      </c>
      <c r="AX9" s="475">
        <v>0</v>
      </c>
      <c r="AY9" s="475">
        <v>0</v>
      </c>
      <c r="AZ9" s="475">
        <v>0</v>
      </c>
      <c r="BA9" s="475">
        <v>0</v>
      </c>
      <c r="BB9" s="475">
        <v>0</v>
      </c>
      <c r="BC9" s="475">
        <v>0</v>
      </c>
      <c r="BD9" s="475">
        <v>0</v>
      </c>
      <c r="BE9" s="475">
        <v>0</v>
      </c>
      <c r="BF9" s="475">
        <v>0</v>
      </c>
      <c r="BG9" s="475">
        <v>0</v>
      </c>
      <c r="BH9" s="475">
        <v>0</v>
      </c>
      <c r="BI9" s="475">
        <v>0</v>
      </c>
      <c r="BJ9" s="475">
        <v>0</v>
      </c>
      <c r="BK9" s="475">
        <v>0</v>
      </c>
      <c r="BL9" s="475">
        <v>0</v>
      </c>
      <c r="BM9" s="475">
        <v>0</v>
      </c>
    </row>
    <row r="10" spans="1:65" ht="13.5" customHeight="1">
      <c r="A10" s="470">
        <v>35</v>
      </c>
      <c r="B10" s="646" t="str">
        <f t="shared" si="0"/>
        <v> </v>
      </c>
      <c r="C10" s="646">
        <f t="shared" si="1"/>
        <v>220</v>
      </c>
      <c r="D10" s="646" t="str">
        <f t="shared" si="2"/>
        <v> </v>
      </c>
      <c r="E10" s="646" t="str">
        <f t="shared" si="3"/>
        <v> </v>
      </c>
      <c r="F10" s="481" t="str">
        <f t="shared" si="4"/>
        <v> </v>
      </c>
      <c r="G10" s="481" t="str">
        <f t="shared" si="5"/>
        <v> </v>
      </c>
      <c r="H10" s="481" t="str">
        <f t="shared" si="6"/>
        <v> </v>
      </c>
      <c r="I10" s="481" t="str">
        <f t="shared" si="7"/>
        <v> </v>
      </c>
      <c r="J10" s="481" t="str">
        <f t="shared" si="8"/>
        <v> </v>
      </c>
      <c r="K10" s="481" t="str">
        <f t="shared" si="9"/>
        <v> </v>
      </c>
      <c r="L10" s="481" t="str">
        <f t="shared" si="10"/>
        <v> </v>
      </c>
      <c r="M10" s="481">
        <f t="shared" si="11"/>
        <v>741</v>
      </c>
      <c r="N10" s="481" t="str">
        <f t="shared" si="12"/>
        <v> </v>
      </c>
      <c r="O10" s="481" t="str">
        <f t="shared" si="13"/>
        <v> </v>
      </c>
      <c r="P10" s="481" t="str">
        <f t="shared" si="14"/>
        <v> </v>
      </c>
      <c r="Q10" s="481" t="str">
        <f t="shared" si="15"/>
        <v> </v>
      </c>
      <c r="R10" s="481" t="str">
        <f t="shared" si="16"/>
        <v> </v>
      </c>
      <c r="S10" s="481" t="str">
        <f t="shared" si="17"/>
        <v> </v>
      </c>
      <c r="T10" s="481" t="str">
        <f t="shared" si="18"/>
        <v> </v>
      </c>
      <c r="U10" s="481" t="str">
        <f t="shared" si="19"/>
        <v> </v>
      </c>
      <c r="V10" s="481" t="str">
        <f t="shared" si="20"/>
        <v> </v>
      </c>
      <c r="W10" s="481" t="str">
        <f t="shared" si="21"/>
        <v> </v>
      </c>
      <c r="X10" s="481" t="str">
        <f t="shared" si="22"/>
        <v> </v>
      </c>
      <c r="Y10" s="481" t="str">
        <f t="shared" si="23"/>
        <v> </v>
      </c>
      <c r="Z10" s="481" t="str">
        <f t="shared" si="24"/>
        <v> </v>
      </c>
      <c r="AA10" s="481" t="str">
        <f t="shared" si="25"/>
        <v> </v>
      </c>
      <c r="AB10" s="481" t="str">
        <f t="shared" si="26"/>
        <v> </v>
      </c>
      <c r="AC10" s="481" t="str">
        <f t="shared" si="27"/>
        <v> </v>
      </c>
      <c r="AD10" s="481" t="str">
        <f t="shared" si="28"/>
        <v> </v>
      </c>
      <c r="AE10" s="481" t="str">
        <f t="shared" si="29"/>
        <v> </v>
      </c>
      <c r="AF10" s="481" t="str">
        <f t="shared" si="30"/>
        <v> </v>
      </c>
      <c r="AG10" s="480"/>
      <c r="AH10" s="475">
        <v>35</v>
      </c>
      <c r="AI10" s="475">
        <v>0</v>
      </c>
      <c r="AJ10" s="475">
        <v>220</v>
      </c>
      <c r="AK10" s="475">
        <v>0</v>
      </c>
      <c r="AL10" s="475">
        <v>0</v>
      </c>
      <c r="AM10" s="475">
        <v>0</v>
      </c>
      <c r="AN10" s="475">
        <v>0</v>
      </c>
      <c r="AO10" s="475">
        <v>0</v>
      </c>
      <c r="AP10" s="475">
        <v>0</v>
      </c>
      <c r="AQ10" s="475">
        <v>0</v>
      </c>
      <c r="AR10" s="475">
        <v>0</v>
      </c>
      <c r="AS10" s="475">
        <v>0</v>
      </c>
      <c r="AT10" s="475">
        <v>741</v>
      </c>
      <c r="AU10" s="475">
        <v>0</v>
      </c>
      <c r="AV10" s="475">
        <v>0</v>
      </c>
      <c r="AW10" s="475">
        <v>0</v>
      </c>
      <c r="AX10" s="475">
        <v>0</v>
      </c>
      <c r="AY10" s="475">
        <v>0</v>
      </c>
      <c r="AZ10" s="475">
        <v>0</v>
      </c>
      <c r="BA10" s="475">
        <v>0</v>
      </c>
      <c r="BB10" s="475">
        <v>0</v>
      </c>
      <c r="BC10" s="475">
        <v>0</v>
      </c>
      <c r="BD10" s="475">
        <v>0</v>
      </c>
      <c r="BE10" s="475">
        <v>0</v>
      </c>
      <c r="BF10" s="475">
        <v>0</v>
      </c>
      <c r="BG10" s="475">
        <v>0</v>
      </c>
      <c r="BH10" s="475">
        <v>0</v>
      </c>
      <c r="BI10" s="475">
        <v>0</v>
      </c>
      <c r="BJ10" s="475">
        <v>0</v>
      </c>
      <c r="BK10" s="475">
        <v>0</v>
      </c>
      <c r="BL10" s="475">
        <v>0</v>
      </c>
      <c r="BM10" s="475">
        <v>0</v>
      </c>
    </row>
    <row r="11" spans="1:65" ht="13.5" customHeight="1">
      <c r="A11" s="470">
        <v>38</v>
      </c>
      <c r="B11" s="647" t="str">
        <f t="shared" si="0"/>
        <v> </v>
      </c>
      <c r="C11" s="647" t="str">
        <f t="shared" si="1"/>
        <v> </v>
      </c>
      <c r="D11" s="647" t="str">
        <f t="shared" si="2"/>
        <v> </v>
      </c>
      <c r="E11" s="647" t="str">
        <f t="shared" si="3"/>
        <v> </v>
      </c>
      <c r="F11" s="482" t="str">
        <f t="shared" si="4"/>
        <v> </v>
      </c>
      <c r="G11" s="482" t="str">
        <f t="shared" si="5"/>
        <v> </v>
      </c>
      <c r="H11" s="482" t="str">
        <f t="shared" si="6"/>
        <v> </v>
      </c>
      <c r="I11" s="482" t="str">
        <f t="shared" si="7"/>
        <v> </v>
      </c>
      <c r="J11" s="482" t="str">
        <f t="shared" si="8"/>
        <v> </v>
      </c>
      <c r="K11" s="482">
        <f t="shared" si="9"/>
        <v>645</v>
      </c>
      <c r="L11" s="482" t="str">
        <f t="shared" si="10"/>
        <v> </v>
      </c>
      <c r="M11" s="482" t="str">
        <f t="shared" si="11"/>
        <v> </v>
      </c>
      <c r="N11" s="482" t="str">
        <f t="shared" si="12"/>
        <v> </v>
      </c>
      <c r="O11" s="482" t="str">
        <f t="shared" si="13"/>
        <v> </v>
      </c>
      <c r="P11" s="482" t="str">
        <f t="shared" si="14"/>
        <v> </v>
      </c>
      <c r="Q11" s="482" t="str">
        <f t="shared" si="15"/>
        <v> </v>
      </c>
      <c r="R11" s="482" t="str">
        <f t="shared" si="16"/>
        <v> </v>
      </c>
      <c r="S11" s="482" t="str">
        <f t="shared" si="17"/>
        <v> </v>
      </c>
      <c r="T11" s="482" t="str">
        <f t="shared" si="18"/>
        <v> </v>
      </c>
      <c r="U11" s="482" t="str">
        <f t="shared" si="19"/>
        <v> </v>
      </c>
      <c r="V11" s="482" t="str">
        <f t="shared" si="20"/>
        <v> </v>
      </c>
      <c r="W11" s="482" t="str">
        <f t="shared" si="21"/>
        <v> </v>
      </c>
      <c r="X11" s="482" t="str">
        <f t="shared" si="22"/>
        <v> </v>
      </c>
      <c r="Y11" s="482" t="str">
        <f t="shared" si="23"/>
        <v> </v>
      </c>
      <c r="Z11" s="482" t="str">
        <f t="shared" si="24"/>
        <v> </v>
      </c>
      <c r="AA11" s="482" t="str">
        <f t="shared" si="25"/>
        <v> </v>
      </c>
      <c r="AB11" s="482" t="str">
        <f t="shared" si="26"/>
        <v> </v>
      </c>
      <c r="AC11" s="482" t="str">
        <f t="shared" si="27"/>
        <v> </v>
      </c>
      <c r="AD11" s="482" t="str">
        <f t="shared" si="28"/>
        <v> </v>
      </c>
      <c r="AE11" s="482" t="str">
        <f t="shared" si="29"/>
        <v> </v>
      </c>
      <c r="AF11" s="482" t="str">
        <f t="shared" si="30"/>
        <v> </v>
      </c>
      <c r="AG11" s="480"/>
      <c r="AH11" s="475">
        <v>38</v>
      </c>
      <c r="AI11" s="475">
        <v>0</v>
      </c>
      <c r="AJ11" s="475">
        <v>0</v>
      </c>
      <c r="AK11" s="475">
        <v>0</v>
      </c>
      <c r="AL11" s="475">
        <v>0</v>
      </c>
      <c r="AM11" s="475">
        <v>0</v>
      </c>
      <c r="AN11" s="475">
        <v>0</v>
      </c>
      <c r="AO11" s="475">
        <v>0</v>
      </c>
      <c r="AP11" s="475">
        <v>0</v>
      </c>
      <c r="AQ11" s="475">
        <v>0</v>
      </c>
      <c r="AR11" s="475">
        <v>645</v>
      </c>
      <c r="AS11" s="475">
        <v>0</v>
      </c>
      <c r="AT11" s="475">
        <v>0</v>
      </c>
      <c r="AU11" s="475">
        <v>0</v>
      </c>
      <c r="AV11" s="475">
        <v>0</v>
      </c>
      <c r="AW11" s="475">
        <v>0</v>
      </c>
      <c r="AX11" s="475">
        <v>0</v>
      </c>
      <c r="AY11" s="475">
        <v>0</v>
      </c>
      <c r="AZ11" s="475">
        <v>0</v>
      </c>
      <c r="BA11" s="475">
        <v>0</v>
      </c>
      <c r="BB11" s="475">
        <v>0</v>
      </c>
      <c r="BC11" s="475">
        <v>0</v>
      </c>
      <c r="BD11" s="475">
        <v>0</v>
      </c>
      <c r="BE11" s="475">
        <v>0</v>
      </c>
      <c r="BF11" s="475">
        <v>0</v>
      </c>
      <c r="BG11" s="475">
        <v>0</v>
      </c>
      <c r="BH11" s="475">
        <v>0</v>
      </c>
      <c r="BI11" s="475">
        <v>0</v>
      </c>
      <c r="BJ11" s="475">
        <v>0</v>
      </c>
      <c r="BK11" s="475">
        <v>0</v>
      </c>
      <c r="BL11" s="475">
        <v>0</v>
      </c>
      <c r="BM11" s="475">
        <v>0</v>
      </c>
    </row>
    <row r="12" spans="1:65" ht="13.5" customHeight="1">
      <c r="A12" s="470">
        <v>42</v>
      </c>
      <c r="B12" s="647" t="str">
        <f t="shared" si="0"/>
        <v> </v>
      </c>
      <c r="C12" s="647">
        <f t="shared" si="1"/>
        <v>250</v>
      </c>
      <c r="D12" s="647" t="str">
        <f t="shared" si="2"/>
        <v> </v>
      </c>
      <c r="E12" s="647" t="str">
        <f t="shared" si="3"/>
        <v> </v>
      </c>
      <c r="F12" s="482" t="str">
        <f t="shared" si="4"/>
        <v> </v>
      </c>
      <c r="G12" s="482" t="str">
        <f t="shared" si="5"/>
        <v> </v>
      </c>
      <c r="H12" s="482" t="str">
        <f t="shared" si="6"/>
        <v> </v>
      </c>
      <c r="I12" s="482">
        <f t="shared" si="7"/>
        <v>525</v>
      </c>
      <c r="J12" s="482">
        <f t="shared" si="8"/>
        <v>583</v>
      </c>
      <c r="K12" s="482">
        <f t="shared" si="9"/>
        <v>638</v>
      </c>
      <c r="L12" s="482" t="str">
        <f t="shared" si="10"/>
        <v> </v>
      </c>
      <c r="M12" s="482" t="str">
        <f t="shared" si="11"/>
        <v> </v>
      </c>
      <c r="N12" s="482" t="str">
        <f t="shared" si="12"/>
        <v> </v>
      </c>
      <c r="O12" s="482">
        <f t="shared" si="13"/>
        <v>960</v>
      </c>
      <c r="P12" s="482" t="str">
        <f t="shared" si="14"/>
        <v> </v>
      </c>
      <c r="Q12" s="482" t="str">
        <f t="shared" si="15"/>
        <v> </v>
      </c>
      <c r="R12" s="482" t="str">
        <f t="shared" si="16"/>
        <v> </v>
      </c>
      <c r="S12" s="482" t="str">
        <f t="shared" si="17"/>
        <v> </v>
      </c>
      <c r="T12" s="482" t="str">
        <f t="shared" si="18"/>
        <v> </v>
      </c>
      <c r="U12" s="482" t="str">
        <f t="shared" si="19"/>
        <v> </v>
      </c>
      <c r="V12" s="482" t="str">
        <f t="shared" si="20"/>
        <v> </v>
      </c>
      <c r="W12" s="482" t="str">
        <f t="shared" si="21"/>
        <v> </v>
      </c>
      <c r="X12" s="482" t="str">
        <f t="shared" si="22"/>
        <v> </v>
      </c>
      <c r="Y12" s="482" t="str">
        <f t="shared" si="23"/>
        <v> </v>
      </c>
      <c r="Z12" s="482" t="str">
        <f t="shared" si="24"/>
        <v> </v>
      </c>
      <c r="AA12" s="482" t="str">
        <f t="shared" si="25"/>
        <v> </v>
      </c>
      <c r="AB12" s="482" t="str">
        <f t="shared" si="26"/>
        <v> </v>
      </c>
      <c r="AC12" s="482" t="str">
        <f t="shared" si="27"/>
        <v> </v>
      </c>
      <c r="AD12" s="482" t="str">
        <f t="shared" si="28"/>
        <v> </v>
      </c>
      <c r="AE12" s="482" t="str">
        <f t="shared" si="29"/>
        <v> </v>
      </c>
      <c r="AF12" s="482" t="str">
        <f t="shared" si="30"/>
        <v> </v>
      </c>
      <c r="AG12" s="480"/>
      <c r="AH12" s="475">
        <v>42</v>
      </c>
      <c r="AI12" s="475">
        <v>0</v>
      </c>
      <c r="AJ12" s="475">
        <v>250</v>
      </c>
      <c r="AK12" s="475">
        <v>0</v>
      </c>
      <c r="AL12" s="475">
        <v>0</v>
      </c>
      <c r="AM12" s="475">
        <v>0</v>
      </c>
      <c r="AN12" s="475">
        <v>0</v>
      </c>
      <c r="AO12" s="475">
        <v>0</v>
      </c>
      <c r="AP12" s="475">
        <v>525</v>
      </c>
      <c r="AQ12" s="475">
        <v>583</v>
      </c>
      <c r="AR12" s="475">
        <v>638</v>
      </c>
      <c r="AS12" s="475">
        <v>0</v>
      </c>
      <c r="AT12" s="475">
        <v>0</v>
      </c>
      <c r="AU12" s="475">
        <v>0</v>
      </c>
      <c r="AV12" s="475">
        <v>960</v>
      </c>
      <c r="AW12" s="475">
        <v>0</v>
      </c>
      <c r="AX12" s="475">
        <v>0</v>
      </c>
      <c r="AY12" s="475">
        <v>0</v>
      </c>
      <c r="AZ12" s="475">
        <v>0</v>
      </c>
      <c r="BA12" s="475">
        <v>0</v>
      </c>
      <c r="BB12" s="475">
        <v>0</v>
      </c>
      <c r="BC12" s="475">
        <v>0</v>
      </c>
      <c r="BD12" s="475">
        <v>0</v>
      </c>
      <c r="BE12" s="475">
        <v>0</v>
      </c>
      <c r="BF12" s="475">
        <v>0</v>
      </c>
      <c r="BG12" s="475">
        <v>0</v>
      </c>
      <c r="BH12" s="475">
        <v>0</v>
      </c>
      <c r="BI12" s="475">
        <v>0</v>
      </c>
      <c r="BJ12" s="475">
        <v>0</v>
      </c>
      <c r="BK12" s="475">
        <v>0</v>
      </c>
      <c r="BL12" s="475">
        <v>0</v>
      </c>
      <c r="BM12" s="475">
        <v>0</v>
      </c>
    </row>
    <row r="13" spans="1:65" ht="13.5" customHeight="1">
      <c r="A13" s="470">
        <v>48</v>
      </c>
      <c r="B13" s="647" t="str">
        <f t="shared" si="0"/>
        <v> </v>
      </c>
      <c r="C13" s="647">
        <f t="shared" si="1"/>
        <v>300</v>
      </c>
      <c r="D13" s="647" t="str">
        <f t="shared" si="2"/>
        <v> </v>
      </c>
      <c r="E13" s="482">
        <f t="shared" si="3"/>
        <v>428</v>
      </c>
      <c r="F13" s="482" t="str">
        <f t="shared" si="4"/>
        <v> </v>
      </c>
      <c r="G13" s="482" t="str">
        <f t="shared" si="5"/>
        <v> </v>
      </c>
      <c r="H13" s="482">
        <f t="shared" si="6"/>
        <v>495</v>
      </c>
      <c r="I13" s="482">
        <f t="shared" si="7"/>
        <v>551</v>
      </c>
      <c r="J13" s="482">
        <f t="shared" si="8"/>
        <v>606</v>
      </c>
      <c r="K13" s="482">
        <f t="shared" si="9"/>
        <v>664</v>
      </c>
      <c r="L13" s="482" t="str">
        <f t="shared" si="10"/>
        <v> </v>
      </c>
      <c r="M13" s="482">
        <f t="shared" si="11"/>
        <v>793</v>
      </c>
      <c r="N13" s="482" t="str">
        <f t="shared" si="12"/>
        <v> </v>
      </c>
      <c r="O13" s="482">
        <f t="shared" si="13"/>
        <v>940</v>
      </c>
      <c r="P13" s="482" t="str">
        <f t="shared" si="14"/>
        <v> </v>
      </c>
      <c r="Q13" s="482" t="str">
        <f t="shared" si="15"/>
        <v> </v>
      </c>
      <c r="R13" s="482" t="str">
        <f t="shared" si="16"/>
        <v> </v>
      </c>
      <c r="S13" s="482" t="str">
        <f t="shared" si="17"/>
        <v> </v>
      </c>
      <c r="T13" s="482" t="str">
        <f t="shared" si="18"/>
        <v> </v>
      </c>
      <c r="U13" s="482" t="str">
        <f t="shared" si="19"/>
        <v> </v>
      </c>
      <c r="V13" s="482" t="str">
        <f t="shared" si="20"/>
        <v> </v>
      </c>
      <c r="W13" s="482" t="str">
        <f t="shared" si="21"/>
        <v> </v>
      </c>
      <c r="X13" s="482" t="str">
        <f t="shared" si="22"/>
        <v> </v>
      </c>
      <c r="Y13" s="482" t="str">
        <f t="shared" si="23"/>
        <v> </v>
      </c>
      <c r="Z13" s="482" t="str">
        <f t="shared" si="24"/>
        <v> </v>
      </c>
      <c r="AA13" s="482" t="str">
        <f t="shared" si="25"/>
        <v> </v>
      </c>
      <c r="AB13" s="482" t="str">
        <f t="shared" si="26"/>
        <v> </v>
      </c>
      <c r="AC13" s="482" t="str">
        <f t="shared" si="27"/>
        <v> </v>
      </c>
      <c r="AD13" s="482" t="str">
        <f t="shared" si="28"/>
        <v> </v>
      </c>
      <c r="AE13" s="482" t="str">
        <f t="shared" si="29"/>
        <v> </v>
      </c>
      <c r="AF13" s="482" t="str">
        <f t="shared" si="30"/>
        <v> </v>
      </c>
      <c r="AG13" s="480"/>
      <c r="AH13" s="475">
        <v>48</v>
      </c>
      <c r="AI13" s="475">
        <v>0</v>
      </c>
      <c r="AJ13" s="475">
        <v>300</v>
      </c>
      <c r="AK13" s="475">
        <v>0</v>
      </c>
      <c r="AL13" s="475">
        <v>428</v>
      </c>
      <c r="AM13" s="475">
        <v>0</v>
      </c>
      <c r="AN13" s="475">
        <v>0</v>
      </c>
      <c r="AO13" s="475">
        <v>495</v>
      </c>
      <c r="AP13" s="475">
        <v>551</v>
      </c>
      <c r="AQ13" s="475">
        <v>606</v>
      </c>
      <c r="AR13" s="475">
        <v>664</v>
      </c>
      <c r="AS13" s="475">
        <v>0</v>
      </c>
      <c r="AT13" s="475">
        <v>793</v>
      </c>
      <c r="AU13" s="475">
        <v>0</v>
      </c>
      <c r="AV13" s="475">
        <v>940</v>
      </c>
      <c r="AW13" s="475">
        <v>0</v>
      </c>
      <c r="AX13" s="475">
        <v>0</v>
      </c>
      <c r="AY13" s="475">
        <v>0</v>
      </c>
      <c r="AZ13" s="475">
        <v>0</v>
      </c>
      <c r="BA13" s="475">
        <v>0</v>
      </c>
      <c r="BB13" s="475">
        <v>0</v>
      </c>
      <c r="BC13" s="475">
        <v>0</v>
      </c>
      <c r="BD13" s="475">
        <v>0</v>
      </c>
      <c r="BE13" s="475">
        <v>0</v>
      </c>
      <c r="BF13" s="475">
        <v>0</v>
      </c>
      <c r="BG13" s="475">
        <v>0</v>
      </c>
      <c r="BH13" s="475">
        <v>0</v>
      </c>
      <c r="BI13" s="475">
        <v>0</v>
      </c>
      <c r="BJ13" s="475">
        <v>0</v>
      </c>
      <c r="BK13" s="475">
        <v>0</v>
      </c>
      <c r="BL13" s="475">
        <v>0</v>
      </c>
      <c r="BM13" s="475">
        <v>0</v>
      </c>
    </row>
    <row r="14" spans="1:65" ht="13.5" customHeight="1">
      <c r="A14" s="470">
        <v>54</v>
      </c>
      <c r="B14" s="482" t="str">
        <f t="shared" si="0"/>
        <v> </v>
      </c>
      <c r="C14" s="482" t="str">
        <f t="shared" si="1"/>
        <v> </v>
      </c>
      <c r="D14" s="482" t="str">
        <f t="shared" si="2"/>
        <v> </v>
      </c>
      <c r="E14" s="482" t="str">
        <f t="shared" si="3"/>
        <v> </v>
      </c>
      <c r="F14" s="482" t="str">
        <f t="shared" si="4"/>
        <v> </v>
      </c>
      <c r="G14" s="482" t="str">
        <f t="shared" si="5"/>
        <v> </v>
      </c>
      <c r="H14" s="482">
        <f t="shared" si="6"/>
        <v>521</v>
      </c>
      <c r="I14" s="482" t="str">
        <f t="shared" si="7"/>
        <v> </v>
      </c>
      <c r="J14" s="482" t="str">
        <f t="shared" si="8"/>
        <v> </v>
      </c>
      <c r="K14" s="482" t="str">
        <f t="shared" si="9"/>
        <v> </v>
      </c>
      <c r="L14" s="482" t="str">
        <f t="shared" si="10"/>
        <v> </v>
      </c>
      <c r="M14" s="482" t="str">
        <f t="shared" si="11"/>
        <v> </v>
      </c>
      <c r="N14" s="482" t="str">
        <f t="shared" si="12"/>
        <v> </v>
      </c>
      <c r="O14" s="482" t="str">
        <f t="shared" si="13"/>
        <v> </v>
      </c>
      <c r="P14" s="482" t="str">
        <f t="shared" si="14"/>
        <v> </v>
      </c>
      <c r="Q14" s="482" t="str">
        <f t="shared" si="15"/>
        <v> </v>
      </c>
      <c r="R14" s="482" t="str">
        <f t="shared" si="16"/>
        <v> </v>
      </c>
      <c r="S14" s="482" t="str">
        <f t="shared" si="17"/>
        <v> </v>
      </c>
      <c r="T14" s="482" t="str">
        <f t="shared" si="18"/>
        <v> </v>
      </c>
      <c r="U14" s="482" t="str">
        <f t="shared" si="19"/>
        <v> </v>
      </c>
      <c r="V14" s="482" t="str">
        <f t="shared" si="20"/>
        <v> </v>
      </c>
      <c r="W14" s="482" t="str">
        <f t="shared" si="21"/>
        <v> </v>
      </c>
      <c r="X14" s="482" t="str">
        <f t="shared" si="22"/>
        <v> </v>
      </c>
      <c r="Y14" s="482" t="str">
        <f t="shared" si="23"/>
        <v> </v>
      </c>
      <c r="Z14" s="482" t="str">
        <f t="shared" si="24"/>
        <v> </v>
      </c>
      <c r="AA14" s="482" t="str">
        <f t="shared" si="25"/>
        <v> </v>
      </c>
      <c r="AB14" s="482" t="str">
        <f t="shared" si="26"/>
        <v> </v>
      </c>
      <c r="AC14" s="482" t="str">
        <f t="shared" si="27"/>
        <v> </v>
      </c>
      <c r="AD14" s="482" t="str">
        <f t="shared" si="28"/>
        <v> </v>
      </c>
      <c r="AE14" s="482" t="str">
        <f t="shared" si="29"/>
        <v> </v>
      </c>
      <c r="AF14" s="482" t="str">
        <f t="shared" si="30"/>
        <v> </v>
      </c>
      <c r="AG14" s="480"/>
      <c r="AH14" s="475">
        <v>54</v>
      </c>
      <c r="AI14" s="475">
        <v>0</v>
      </c>
      <c r="AJ14" s="475">
        <v>0</v>
      </c>
      <c r="AK14" s="475">
        <v>0</v>
      </c>
      <c r="AL14" s="475">
        <v>0</v>
      </c>
      <c r="AM14" s="475">
        <v>0</v>
      </c>
      <c r="AN14" s="475">
        <v>0</v>
      </c>
      <c r="AO14" s="475">
        <v>521</v>
      </c>
      <c r="AP14" s="475">
        <v>0</v>
      </c>
      <c r="AQ14" s="475">
        <v>0</v>
      </c>
      <c r="AR14" s="475">
        <v>0</v>
      </c>
      <c r="AS14" s="475">
        <v>0</v>
      </c>
      <c r="AT14" s="475">
        <v>0</v>
      </c>
      <c r="AU14" s="475">
        <v>0</v>
      </c>
      <c r="AV14" s="475">
        <v>0</v>
      </c>
      <c r="AW14" s="475">
        <v>0</v>
      </c>
      <c r="AX14" s="475">
        <v>0</v>
      </c>
      <c r="AY14" s="475">
        <v>0</v>
      </c>
      <c r="AZ14" s="475">
        <v>0</v>
      </c>
      <c r="BA14" s="475">
        <v>0</v>
      </c>
      <c r="BB14" s="475">
        <v>0</v>
      </c>
      <c r="BC14" s="475">
        <v>0</v>
      </c>
      <c r="BD14" s="475">
        <v>0</v>
      </c>
      <c r="BE14" s="475">
        <v>0</v>
      </c>
      <c r="BF14" s="475">
        <v>0</v>
      </c>
      <c r="BG14" s="475">
        <v>0</v>
      </c>
      <c r="BH14" s="475">
        <v>0</v>
      </c>
      <c r="BI14" s="475">
        <v>0</v>
      </c>
      <c r="BJ14" s="475">
        <v>0</v>
      </c>
      <c r="BK14" s="475">
        <v>0</v>
      </c>
      <c r="BL14" s="475">
        <v>0</v>
      </c>
      <c r="BM14" s="475">
        <v>0</v>
      </c>
    </row>
    <row r="15" spans="1:65" s="483" customFormat="1" ht="13.5" customHeight="1">
      <c r="A15" s="470">
        <v>60</v>
      </c>
      <c r="B15" s="482" t="str">
        <f t="shared" si="0"/>
        <v> </v>
      </c>
      <c r="C15" s="482" t="str">
        <f t="shared" si="1"/>
        <v> </v>
      </c>
      <c r="D15" s="482">
        <f t="shared" si="2"/>
        <v>346</v>
      </c>
      <c r="E15" s="482">
        <f t="shared" si="3"/>
        <v>445</v>
      </c>
      <c r="F15" s="482" t="str">
        <f t="shared" si="4"/>
        <v> </v>
      </c>
      <c r="G15" s="482">
        <f t="shared" si="5"/>
        <v>614</v>
      </c>
      <c r="H15" s="482">
        <f t="shared" si="6"/>
        <v>546</v>
      </c>
      <c r="I15" s="482">
        <f t="shared" si="7"/>
        <v>734</v>
      </c>
      <c r="J15" s="482">
        <f t="shared" si="8"/>
        <v>674</v>
      </c>
      <c r="K15" s="482">
        <f t="shared" si="9"/>
        <v>859</v>
      </c>
      <c r="L15" s="482">
        <f t="shared" si="10"/>
        <v>809</v>
      </c>
      <c r="M15" s="482">
        <f t="shared" si="11"/>
        <v>878</v>
      </c>
      <c r="N15" s="482">
        <f t="shared" si="12"/>
        <v>959</v>
      </c>
      <c r="O15" s="482">
        <f t="shared" si="13"/>
        <v>1118</v>
      </c>
      <c r="P15" s="482" t="str">
        <f t="shared" si="14"/>
        <v> </v>
      </c>
      <c r="Q15" s="482">
        <f t="shared" si="15"/>
        <v>1170</v>
      </c>
      <c r="R15" s="482">
        <f t="shared" si="16"/>
        <v>1256</v>
      </c>
      <c r="S15" s="482" t="str">
        <f t="shared" si="17"/>
        <v> </v>
      </c>
      <c r="T15" s="482" t="str">
        <f t="shared" si="18"/>
        <v> </v>
      </c>
      <c r="U15" s="482" t="str">
        <f t="shared" si="19"/>
        <v> </v>
      </c>
      <c r="V15" s="482" t="str">
        <f t="shared" si="20"/>
        <v> </v>
      </c>
      <c r="W15" s="482" t="str">
        <f t="shared" si="21"/>
        <v> </v>
      </c>
      <c r="X15" s="482" t="str">
        <f t="shared" si="22"/>
        <v> </v>
      </c>
      <c r="Y15" s="482" t="str">
        <f t="shared" si="23"/>
        <v> </v>
      </c>
      <c r="Z15" s="482" t="str">
        <f t="shared" si="24"/>
        <v> </v>
      </c>
      <c r="AA15" s="482" t="str">
        <f t="shared" si="25"/>
        <v> </v>
      </c>
      <c r="AB15" s="482" t="str">
        <f t="shared" si="26"/>
        <v> </v>
      </c>
      <c r="AC15" s="482" t="str">
        <f t="shared" si="27"/>
        <v> </v>
      </c>
      <c r="AD15" s="482" t="str">
        <f t="shared" si="28"/>
        <v> </v>
      </c>
      <c r="AE15" s="482" t="str">
        <f t="shared" si="29"/>
        <v> </v>
      </c>
      <c r="AF15" s="482" t="str">
        <f t="shared" si="30"/>
        <v> </v>
      </c>
      <c r="AG15" s="480"/>
      <c r="AH15" s="475">
        <v>60</v>
      </c>
      <c r="AI15" s="475">
        <v>0</v>
      </c>
      <c r="AJ15" s="475">
        <v>0</v>
      </c>
      <c r="AK15" s="475">
        <v>346</v>
      </c>
      <c r="AL15" s="475">
        <v>445</v>
      </c>
      <c r="AM15" s="475">
        <v>0</v>
      </c>
      <c r="AN15" s="475">
        <v>614</v>
      </c>
      <c r="AO15" s="475">
        <v>546</v>
      </c>
      <c r="AP15" s="475">
        <v>734</v>
      </c>
      <c r="AQ15" s="475">
        <v>674</v>
      </c>
      <c r="AR15" s="475">
        <v>859</v>
      </c>
      <c r="AS15" s="475">
        <v>809</v>
      </c>
      <c r="AT15" s="475">
        <v>878</v>
      </c>
      <c r="AU15" s="475">
        <v>959</v>
      </c>
      <c r="AV15" s="475">
        <v>1118</v>
      </c>
      <c r="AW15" s="475">
        <v>0</v>
      </c>
      <c r="AX15" s="475">
        <v>1170</v>
      </c>
      <c r="AY15" s="475">
        <v>1256</v>
      </c>
      <c r="AZ15" s="475">
        <v>0</v>
      </c>
      <c r="BA15" s="475">
        <v>0</v>
      </c>
      <c r="BB15" s="475">
        <v>0</v>
      </c>
      <c r="BC15" s="475">
        <v>0</v>
      </c>
      <c r="BD15" s="475">
        <v>0</v>
      </c>
      <c r="BE15" s="475">
        <v>0</v>
      </c>
      <c r="BF15" s="475">
        <v>0</v>
      </c>
      <c r="BG15" s="475">
        <v>0</v>
      </c>
      <c r="BH15" s="475">
        <v>0</v>
      </c>
      <c r="BI15" s="475">
        <v>0</v>
      </c>
      <c r="BJ15" s="475">
        <v>0</v>
      </c>
      <c r="BK15" s="475">
        <v>0</v>
      </c>
      <c r="BL15" s="475">
        <v>0</v>
      </c>
      <c r="BM15" s="475">
        <v>0</v>
      </c>
    </row>
    <row r="16" spans="1:65" ht="13.5" customHeight="1">
      <c r="A16" s="470">
        <v>64</v>
      </c>
      <c r="B16" s="482" t="str">
        <f t="shared" si="0"/>
        <v> </v>
      </c>
      <c r="C16" s="482" t="str">
        <f t="shared" si="1"/>
        <v> </v>
      </c>
      <c r="D16" s="482" t="str">
        <f t="shared" si="2"/>
        <v> </v>
      </c>
      <c r="E16" s="482" t="str">
        <f t="shared" si="3"/>
        <v> </v>
      </c>
      <c r="F16" s="482" t="str">
        <f t="shared" si="4"/>
        <v> </v>
      </c>
      <c r="G16" s="482">
        <f t="shared" si="5"/>
        <v>524</v>
      </c>
      <c r="H16" s="482" t="str">
        <f t="shared" si="6"/>
        <v> </v>
      </c>
      <c r="I16" s="482" t="str">
        <f t="shared" si="7"/>
        <v> </v>
      </c>
      <c r="J16" s="482">
        <f t="shared" si="8"/>
        <v>698</v>
      </c>
      <c r="K16" s="482">
        <f t="shared" si="9"/>
        <v>755</v>
      </c>
      <c r="L16" s="482" t="str">
        <f t="shared" si="10"/>
        <v> </v>
      </c>
      <c r="M16" s="482" t="str">
        <f t="shared" si="11"/>
        <v> </v>
      </c>
      <c r="N16" s="482" t="str">
        <f t="shared" si="12"/>
        <v> </v>
      </c>
      <c r="O16" s="482">
        <f t="shared" si="13"/>
        <v>1065</v>
      </c>
      <c r="P16" s="482" t="str">
        <f t="shared" si="14"/>
        <v> </v>
      </c>
      <c r="Q16" s="482" t="str">
        <f t="shared" si="15"/>
        <v> </v>
      </c>
      <c r="R16" s="482" t="str">
        <f t="shared" si="16"/>
        <v> </v>
      </c>
      <c r="S16" s="482" t="str">
        <f t="shared" si="17"/>
        <v> </v>
      </c>
      <c r="T16" s="482" t="str">
        <f t="shared" si="18"/>
        <v> </v>
      </c>
      <c r="U16" s="482" t="str">
        <f t="shared" si="19"/>
        <v> </v>
      </c>
      <c r="V16" s="482" t="str">
        <f t="shared" si="20"/>
        <v> </v>
      </c>
      <c r="W16" s="482" t="str">
        <f t="shared" si="21"/>
        <v> </v>
      </c>
      <c r="X16" s="482" t="str">
        <f t="shared" si="22"/>
        <v> </v>
      </c>
      <c r="Y16" s="482" t="str">
        <f t="shared" si="23"/>
        <v> </v>
      </c>
      <c r="Z16" s="482" t="str">
        <f t="shared" si="24"/>
        <v> </v>
      </c>
      <c r="AA16" s="482" t="str">
        <f t="shared" si="25"/>
        <v> </v>
      </c>
      <c r="AB16" s="482" t="str">
        <f t="shared" si="26"/>
        <v> </v>
      </c>
      <c r="AC16" s="482" t="str">
        <f t="shared" si="27"/>
        <v> </v>
      </c>
      <c r="AD16" s="482" t="str">
        <f t="shared" si="28"/>
        <v> </v>
      </c>
      <c r="AE16" s="482" t="str">
        <f t="shared" si="29"/>
        <v> </v>
      </c>
      <c r="AF16" s="482" t="str">
        <f t="shared" si="30"/>
        <v> </v>
      </c>
      <c r="AG16" s="480"/>
      <c r="AH16" s="475">
        <v>64</v>
      </c>
      <c r="AI16" s="475">
        <v>0</v>
      </c>
      <c r="AJ16" s="475">
        <v>0</v>
      </c>
      <c r="AK16" s="475">
        <v>0</v>
      </c>
      <c r="AL16" s="475">
        <v>0</v>
      </c>
      <c r="AM16" s="475">
        <v>0</v>
      </c>
      <c r="AN16" s="475">
        <v>524</v>
      </c>
      <c r="AO16" s="475">
        <v>0</v>
      </c>
      <c r="AP16" s="475">
        <v>0</v>
      </c>
      <c r="AQ16" s="475">
        <v>698</v>
      </c>
      <c r="AR16" s="475">
        <v>755</v>
      </c>
      <c r="AS16" s="475">
        <v>0</v>
      </c>
      <c r="AT16" s="475">
        <v>0</v>
      </c>
      <c r="AU16" s="475">
        <v>0</v>
      </c>
      <c r="AV16" s="475">
        <v>1065</v>
      </c>
      <c r="AW16" s="475">
        <v>0</v>
      </c>
      <c r="AX16" s="475">
        <v>0</v>
      </c>
      <c r="AY16" s="475">
        <v>0</v>
      </c>
      <c r="AZ16" s="475">
        <v>0</v>
      </c>
      <c r="BA16" s="475">
        <v>0</v>
      </c>
      <c r="BB16" s="475">
        <v>0</v>
      </c>
      <c r="BC16" s="475">
        <v>0</v>
      </c>
      <c r="BD16" s="475">
        <v>0</v>
      </c>
      <c r="BE16" s="475">
        <v>0</v>
      </c>
      <c r="BF16" s="475">
        <v>0</v>
      </c>
      <c r="BG16" s="475">
        <v>0</v>
      </c>
      <c r="BH16" s="475">
        <v>0</v>
      </c>
      <c r="BI16" s="475">
        <v>0</v>
      </c>
      <c r="BJ16" s="475">
        <v>0</v>
      </c>
      <c r="BK16" s="475">
        <v>0</v>
      </c>
      <c r="BL16" s="475">
        <v>0</v>
      </c>
      <c r="BM16" s="475">
        <v>0</v>
      </c>
    </row>
    <row r="17" spans="1:65" ht="13.5" customHeight="1">
      <c r="A17" s="470">
        <v>67</v>
      </c>
      <c r="B17" s="482" t="str">
        <f t="shared" si="0"/>
        <v> </v>
      </c>
      <c r="C17" s="482" t="str">
        <f t="shared" si="1"/>
        <v> </v>
      </c>
      <c r="D17" s="482" t="str">
        <f t="shared" si="2"/>
        <v> </v>
      </c>
      <c r="E17" s="482">
        <f t="shared" si="3"/>
        <v>429</v>
      </c>
      <c r="F17" s="482" t="str">
        <f t="shared" si="4"/>
        <v> </v>
      </c>
      <c r="G17" s="482">
        <f t="shared" si="5"/>
        <v>526</v>
      </c>
      <c r="H17" s="482" t="str">
        <f t="shared" si="6"/>
        <v> </v>
      </c>
      <c r="I17" s="482" t="str">
        <f t="shared" si="7"/>
        <v> </v>
      </c>
      <c r="J17" s="482" t="str">
        <f t="shared" si="8"/>
        <v> </v>
      </c>
      <c r="K17" s="482" t="str">
        <f t="shared" si="9"/>
        <v> </v>
      </c>
      <c r="L17" s="482" t="str">
        <f t="shared" si="10"/>
        <v> </v>
      </c>
      <c r="M17" s="482" t="str">
        <f t="shared" si="11"/>
        <v> </v>
      </c>
      <c r="N17" s="482" t="str">
        <f t="shared" si="12"/>
        <v> </v>
      </c>
      <c r="O17" s="482" t="str">
        <f t="shared" si="13"/>
        <v> </v>
      </c>
      <c r="P17" s="482" t="str">
        <f t="shared" si="14"/>
        <v> </v>
      </c>
      <c r="Q17" s="482" t="str">
        <f t="shared" si="15"/>
        <v> </v>
      </c>
      <c r="R17" s="482" t="str">
        <f t="shared" si="16"/>
        <v> </v>
      </c>
      <c r="S17" s="482" t="str">
        <f t="shared" si="17"/>
        <v> </v>
      </c>
      <c r="T17" s="482" t="str">
        <f t="shared" si="18"/>
        <v> </v>
      </c>
      <c r="U17" s="482" t="str">
        <f t="shared" si="19"/>
        <v> </v>
      </c>
      <c r="V17" s="482" t="str">
        <f t="shared" si="20"/>
        <v> </v>
      </c>
      <c r="W17" s="482" t="str">
        <f t="shared" si="21"/>
        <v> </v>
      </c>
      <c r="X17" s="482" t="str">
        <f t="shared" si="22"/>
        <v> </v>
      </c>
      <c r="Y17" s="482" t="str">
        <f t="shared" si="23"/>
        <v> </v>
      </c>
      <c r="Z17" s="482" t="str">
        <f t="shared" si="24"/>
        <v> </v>
      </c>
      <c r="AA17" s="482" t="str">
        <f t="shared" si="25"/>
        <v> </v>
      </c>
      <c r="AB17" s="482" t="str">
        <f t="shared" si="26"/>
        <v> </v>
      </c>
      <c r="AC17" s="482" t="str">
        <f t="shared" si="27"/>
        <v> </v>
      </c>
      <c r="AD17" s="482" t="str">
        <f t="shared" si="28"/>
        <v> </v>
      </c>
      <c r="AE17" s="482" t="str">
        <f t="shared" si="29"/>
        <v> </v>
      </c>
      <c r="AF17" s="482" t="str">
        <f t="shared" si="30"/>
        <v> </v>
      </c>
      <c r="AG17" s="480"/>
      <c r="AH17" s="475">
        <v>67</v>
      </c>
      <c r="AI17" s="475">
        <v>0</v>
      </c>
      <c r="AJ17" s="475">
        <v>0</v>
      </c>
      <c r="AK17" s="475">
        <v>0</v>
      </c>
      <c r="AL17" s="475">
        <v>429</v>
      </c>
      <c r="AM17" s="475">
        <v>0</v>
      </c>
      <c r="AN17" s="475">
        <v>526</v>
      </c>
      <c r="AO17" s="475">
        <v>0</v>
      </c>
      <c r="AP17" s="475">
        <v>0</v>
      </c>
      <c r="AQ17" s="475">
        <v>0</v>
      </c>
      <c r="AR17" s="475">
        <v>0</v>
      </c>
      <c r="AS17" s="475">
        <v>0</v>
      </c>
      <c r="AT17" s="475">
        <v>0</v>
      </c>
      <c r="AU17" s="475">
        <v>0</v>
      </c>
      <c r="AV17" s="475">
        <v>0</v>
      </c>
      <c r="AW17" s="475">
        <v>0</v>
      </c>
      <c r="AX17" s="475">
        <v>0</v>
      </c>
      <c r="AY17" s="475">
        <v>0</v>
      </c>
      <c r="AZ17" s="475">
        <v>0</v>
      </c>
      <c r="BA17" s="475">
        <v>0</v>
      </c>
      <c r="BB17" s="475">
        <v>0</v>
      </c>
      <c r="BC17" s="475">
        <v>0</v>
      </c>
      <c r="BD17" s="475">
        <v>0</v>
      </c>
      <c r="BE17" s="475">
        <v>0</v>
      </c>
      <c r="BF17" s="475">
        <v>0</v>
      </c>
      <c r="BG17" s="475">
        <v>0</v>
      </c>
      <c r="BH17" s="475">
        <v>0</v>
      </c>
      <c r="BI17" s="475">
        <v>0</v>
      </c>
      <c r="BJ17" s="475">
        <v>0</v>
      </c>
      <c r="BK17" s="475">
        <v>0</v>
      </c>
      <c r="BL17" s="475">
        <v>0</v>
      </c>
      <c r="BM17" s="475">
        <v>0</v>
      </c>
    </row>
    <row r="18" spans="1:65" ht="13.5" customHeight="1">
      <c r="A18" s="470">
        <v>70</v>
      </c>
      <c r="B18" s="482" t="str">
        <f t="shared" si="0"/>
        <v> </v>
      </c>
      <c r="C18" s="482" t="str">
        <f t="shared" si="1"/>
        <v> </v>
      </c>
      <c r="D18" s="482" t="str">
        <f t="shared" si="2"/>
        <v> </v>
      </c>
      <c r="E18" s="482" t="str">
        <f t="shared" si="3"/>
        <v> </v>
      </c>
      <c r="F18" s="482" t="str">
        <f t="shared" si="4"/>
        <v> </v>
      </c>
      <c r="G18" s="482">
        <f t="shared" si="5"/>
        <v>654</v>
      </c>
      <c r="H18" s="482" t="str">
        <f t="shared" si="6"/>
        <v> </v>
      </c>
      <c r="I18" s="482" t="str">
        <f t="shared" si="7"/>
        <v> </v>
      </c>
      <c r="J18" s="482" t="str">
        <f t="shared" si="8"/>
        <v> </v>
      </c>
      <c r="K18" s="482" t="str">
        <f t="shared" si="9"/>
        <v> </v>
      </c>
      <c r="L18" s="482" t="str">
        <f t="shared" si="10"/>
        <v> </v>
      </c>
      <c r="M18" s="482" t="str">
        <f t="shared" si="11"/>
        <v> </v>
      </c>
      <c r="N18" s="482" t="str">
        <f t="shared" si="12"/>
        <v> </v>
      </c>
      <c r="O18" s="482">
        <f t="shared" si="13"/>
        <v>1095</v>
      </c>
      <c r="P18" s="482" t="str">
        <f t="shared" si="14"/>
        <v> </v>
      </c>
      <c r="Q18" s="482" t="str">
        <f t="shared" si="15"/>
        <v> </v>
      </c>
      <c r="R18" s="482" t="str">
        <f t="shared" si="16"/>
        <v> </v>
      </c>
      <c r="S18" s="482" t="str">
        <f t="shared" si="17"/>
        <v> </v>
      </c>
      <c r="T18" s="482" t="str">
        <f t="shared" si="18"/>
        <v> </v>
      </c>
      <c r="U18" s="482" t="str">
        <f t="shared" si="19"/>
        <v> </v>
      </c>
      <c r="V18" s="482" t="str">
        <f t="shared" si="20"/>
        <v> </v>
      </c>
      <c r="W18" s="482" t="str">
        <f t="shared" si="21"/>
        <v> </v>
      </c>
      <c r="X18" s="482" t="str">
        <f t="shared" si="22"/>
        <v> </v>
      </c>
      <c r="Y18" s="482" t="str">
        <f t="shared" si="23"/>
        <v> </v>
      </c>
      <c r="Z18" s="482" t="str">
        <f t="shared" si="24"/>
        <v> </v>
      </c>
      <c r="AA18" s="482" t="str">
        <f t="shared" si="25"/>
        <v> </v>
      </c>
      <c r="AB18" s="482" t="str">
        <f t="shared" si="26"/>
        <v> </v>
      </c>
      <c r="AC18" s="482" t="str">
        <f t="shared" si="27"/>
        <v> </v>
      </c>
      <c r="AD18" s="482" t="str">
        <f t="shared" si="28"/>
        <v> </v>
      </c>
      <c r="AE18" s="482" t="str">
        <f t="shared" si="29"/>
        <v> </v>
      </c>
      <c r="AF18" s="482" t="str">
        <f t="shared" si="30"/>
        <v> </v>
      </c>
      <c r="AG18" s="480"/>
      <c r="AH18" s="475">
        <v>70</v>
      </c>
      <c r="AI18" s="475">
        <v>0</v>
      </c>
      <c r="AJ18" s="475">
        <v>0</v>
      </c>
      <c r="AK18" s="475">
        <v>0</v>
      </c>
      <c r="AL18" s="475">
        <v>0</v>
      </c>
      <c r="AM18" s="475">
        <v>0</v>
      </c>
      <c r="AN18" s="475">
        <v>654</v>
      </c>
      <c r="AO18" s="475">
        <v>0</v>
      </c>
      <c r="AP18" s="475">
        <v>0</v>
      </c>
      <c r="AQ18" s="475">
        <v>0</v>
      </c>
      <c r="AR18" s="475">
        <v>0</v>
      </c>
      <c r="AS18" s="475">
        <v>0</v>
      </c>
      <c r="AT18" s="475">
        <v>0</v>
      </c>
      <c r="AU18" s="475">
        <v>0</v>
      </c>
      <c r="AV18" s="475">
        <v>1095</v>
      </c>
      <c r="AW18" s="475">
        <v>0</v>
      </c>
      <c r="AX18" s="475">
        <v>0</v>
      </c>
      <c r="AY18" s="475">
        <v>0</v>
      </c>
      <c r="AZ18" s="475">
        <v>0</v>
      </c>
      <c r="BA18" s="475">
        <v>0</v>
      </c>
      <c r="BB18" s="475">
        <v>0</v>
      </c>
      <c r="BC18" s="475">
        <v>0</v>
      </c>
      <c r="BD18" s="475">
        <v>0</v>
      </c>
      <c r="BE18" s="475">
        <v>0</v>
      </c>
      <c r="BF18" s="475">
        <v>0</v>
      </c>
      <c r="BG18" s="475">
        <v>0</v>
      </c>
      <c r="BH18" s="475">
        <v>0</v>
      </c>
      <c r="BI18" s="475">
        <v>0</v>
      </c>
      <c r="BJ18" s="475">
        <v>0</v>
      </c>
      <c r="BK18" s="475">
        <v>0</v>
      </c>
      <c r="BL18" s="475">
        <v>0</v>
      </c>
      <c r="BM18" s="475">
        <v>0</v>
      </c>
    </row>
    <row r="19" spans="1:65" ht="13.5" customHeight="1">
      <c r="A19" s="470">
        <v>76</v>
      </c>
      <c r="B19" s="482" t="str">
        <f t="shared" si="0"/>
        <v> </v>
      </c>
      <c r="C19" s="482" t="str">
        <f t="shared" si="1"/>
        <v> </v>
      </c>
      <c r="D19" s="482">
        <f t="shared" si="2"/>
        <v>420</v>
      </c>
      <c r="E19" s="482">
        <f t="shared" si="3"/>
        <v>533</v>
      </c>
      <c r="F19" s="482" t="str">
        <f t="shared" si="4"/>
        <v> </v>
      </c>
      <c r="G19" s="482">
        <f t="shared" si="5"/>
        <v>666</v>
      </c>
      <c r="H19" s="482">
        <f t="shared" si="6"/>
        <v>628</v>
      </c>
      <c r="I19" s="482">
        <f t="shared" si="7"/>
        <v>785</v>
      </c>
      <c r="J19" s="482">
        <f t="shared" si="8"/>
        <v>754</v>
      </c>
      <c r="K19" s="482">
        <f t="shared" si="9"/>
        <v>906</v>
      </c>
      <c r="L19" s="482" t="str">
        <f t="shared" si="10"/>
        <v> </v>
      </c>
      <c r="M19" s="482">
        <f t="shared" si="11"/>
        <v>974</v>
      </c>
      <c r="N19" s="482" t="str">
        <f t="shared" si="12"/>
        <v> </v>
      </c>
      <c r="O19" s="482">
        <f t="shared" si="13"/>
        <v>1139</v>
      </c>
      <c r="P19" s="482" t="str">
        <f t="shared" si="14"/>
        <v> </v>
      </c>
      <c r="Q19" s="482" t="str">
        <f t="shared" si="15"/>
        <v> </v>
      </c>
      <c r="R19" s="482" t="str">
        <f t="shared" si="16"/>
        <v> </v>
      </c>
      <c r="S19" s="482">
        <f t="shared" si="17"/>
        <v>1475</v>
      </c>
      <c r="T19" s="482" t="str">
        <f t="shared" si="18"/>
        <v> </v>
      </c>
      <c r="U19" s="482" t="str">
        <f t="shared" si="19"/>
        <v> </v>
      </c>
      <c r="V19" s="482" t="str">
        <f t="shared" si="20"/>
        <v> </v>
      </c>
      <c r="W19" s="482" t="str">
        <f t="shared" si="21"/>
        <v> </v>
      </c>
      <c r="X19" s="482" t="str">
        <f t="shared" si="22"/>
        <v> </v>
      </c>
      <c r="Y19" s="482" t="str">
        <f t="shared" si="23"/>
        <v> </v>
      </c>
      <c r="Z19" s="482" t="str">
        <f t="shared" si="24"/>
        <v> </v>
      </c>
      <c r="AA19" s="482" t="str">
        <f t="shared" si="25"/>
        <v> </v>
      </c>
      <c r="AB19" s="482" t="str">
        <f t="shared" si="26"/>
        <v> </v>
      </c>
      <c r="AC19" s="482" t="str">
        <f t="shared" si="27"/>
        <v> </v>
      </c>
      <c r="AD19" s="482" t="str">
        <f t="shared" si="28"/>
        <v> </v>
      </c>
      <c r="AE19" s="482" t="str">
        <f t="shared" si="29"/>
        <v> </v>
      </c>
      <c r="AF19" s="482" t="str">
        <f t="shared" si="30"/>
        <v> </v>
      </c>
      <c r="AG19" s="480"/>
      <c r="AH19" s="475">
        <v>76</v>
      </c>
      <c r="AI19" s="475">
        <v>0</v>
      </c>
      <c r="AJ19" s="475">
        <v>0</v>
      </c>
      <c r="AK19" s="475">
        <v>420</v>
      </c>
      <c r="AL19" s="475">
        <v>533</v>
      </c>
      <c r="AM19" s="475">
        <v>0</v>
      </c>
      <c r="AN19" s="475">
        <v>666</v>
      </c>
      <c r="AO19" s="475">
        <v>628</v>
      </c>
      <c r="AP19" s="475">
        <v>785</v>
      </c>
      <c r="AQ19" s="475">
        <v>754</v>
      </c>
      <c r="AR19" s="475">
        <v>906</v>
      </c>
      <c r="AS19" s="475">
        <v>0</v>
      </c>
      <c r="AT19" s="475">
        <v>974</v>
      </c>
      <c r="AU19" s="475">
        <v>0</v>
      </c>
      <c r="AV19" s="475">
        <v>1139</v>
      </c>
      <c r="AW19" s="475">
        <v>0</v>
      </c>
      <c r="AX19" s="475">
        <v>0</v>
      </c>
      <c r="AY19" s="475">
        <v>0</v>
      </c>
      <c r="AZ19" s="475">
        <v>1475</v>
      </c>
      <c r="BA19" s="475">
        <v>0</v>
      </c>
      <c r="BB19" s="475">
        <v>0</v>
      </c>
      <c r="BC19" s="475">
        <v>0</v>
      </c>
      <c r="BD19" s="475">
        <v>0</v>
      </c>
      <c r="BE19" s="475">
        <v>0</v>
      </c>
      <c r="BF19" s="475">
        <v>0</v>
      </c>
      <c r="BG19" s="475">
        <v>0</v>
      </c>
      <c r="BH19" s="475">
        <v>0</v>
      </c>
      <c r="BI19" s="475">
        <v>0</v>
      </c>
      <c r="BJ19" s="475">
        <v>0</v>
      </c>
      <c r="BK19" s="475">
        <v>0</v>
      </c>
      <c r="BL19" s="475">
        <v>0</v>
      </c>
      <c r="BM19" s="475">
        <v>0</v>
      </c>
    </row>
    <row r="20" spans="1:65" ht="13.5" customHeight="1">
      <c r="A20" s="470">
        <v>83</v>
      </c>
      <c r="B20" s="482" t="str">
        <f t="shared" si="0"/>
        <v> </v>
      </c>
      <c r="C20" s="482" t="str">
        <f t="shared" si="1"/>
        <v> </v>
      </c>
      <c r="D20" s="482" t="str">
        <f t="shared" si="2"/>
        <v> </v>
      </c>
      <c r="E20" s="482">
        <f t="shared" si="3"/>
        <v>541</v>
      </c>
      <c r="F20" s="482" t="str">
        <f t="shared" si="4"/>
        <v> </v>
      </c>
      <c r="G20" s="482">
        <f t="shared" si="5"/>
        <v>671</v>
      </c>
      <c r="H20" s="482" t="str">
        <f t="shared" si="6"/>
        <v> </v>
      </c>
      <c r="I20" s="482" t="str">
        <f t="shared" si="7"/>
        <v> </v>
      </c>
      <c r="J20" s="482" t="str">
        <f t="shared" si="8"/>
        <v> </v>
      </c>
      <c r="K20" s="482">
        <f t="shared" si="9"/>
        <v>871</v>
      </c>
      <c r="L20" s="482" t="str">
        <f t="shared" si="10"/>
        <v> </v>
      </c>
      <c r="M20" s="482">
        <f t="shared" si="11"/>
        <v>1018</v>
      </c>
      <c r="N20" s="482" t="str">
        <f t="shared" si="12"/>
        <v> </v>
      </c>
      <c r="O20" s="482">
        <f t="shared" si="13"/>
        <v>1186</v>
      </c>
      <c r="P20" s="482" t="str">
        <f t="shared" si="14"/>
        <v> </v>
      </c>
      <c r="Q20" s="482" t="str">
        <f t="shared" si="15"/>
        <v> </v>
      </c>
      <c r="R20" s="482" t="str">
        <f t="shared" si="16"/>
        <v> </v>
      </c>
      <c r="S20" s="482" t="str">
        <f t="shared" si="17"/>
        <v> </v>
      </c>
      <c r="T20" s="482" t="str">
        <f t="shared" si="18"/>
        <v> </v>
      </c>
      <c r="U20" s="482" t="str">
        <f t="shared" si="19"/>
        <v> </v>
      </c>
      <c r="V20" s="482" t="str">
        <f t="shared" si="20"/>
        <v> </v>
      </c>
      <c r="W20" s="482" t="str">
        <f t="shared" si="21"/>
        <v> </v>
      </c>
      <c r="X20" s="482" t="str">
        <f t="shared" si="22"/>
        <v> </v>
      </c>
      <c r="Y20" s="482" t="str">
        <f t="shared" si="23"/>
        <v> </v>
      </c>
      <c r="Z20" s="482" t="str">
        <f t="shared" si="24"/>
        <v> </v>
      </c>
      <c r="AA20" s="482" t="str">
        <f t="shared" si="25"/>
        <v> </v>
      </c>
      <c r="AB20" s="482" t="str">
        <f t="shared" si="26"/>
        <v> </v>
      </c>
      <c r="AC20" s="482" t="str">
        <f t="shared" si="27"/>
        <v> </v>
      </c>
      <c r="AD20" s="482" t="str">
        <f t="shared" si="28"/>
        <v> </v>
      </c>
      <c r="AE20" s="482" t="str">
        <f t="shared" si="29"/>
        <v> </v>
      </c>
      <c r="AF20" s="482" t="str">
        <f t="shared" si="30"/>
        <v> </v>
      </c>
      <c r="AG20" s="480"/>
      <c r="AH20" s="475">
        <v>83</v>
      </c>
      <c r="AI20" s="475">
        <v>0</v>
      </c>
      <c r="AJ20" s="475">
        <v>0</v>
      </c>
      <c r="AK20" s="475">
        <v>0</v>
      </c>
      <c r="AL20" s="475">
        <v>541</v>
      </c>
      <c r="AM20" s="475">
        <v>0</v>
      </c>
      <c r="AN20" s="475">
        <v>671</v>
      </c>
      <c r="AO20" s="475">
        <v>0</v>
      </c>
      <c r="AP20" s="475">
        <v>0</v>
      </c>
      <c r="AQ20" s="475">
        <v>0</v>
      </c>
      <c r="AR20" s="475">
        <v>871</v>
      </c>
      <c r="AS20" s="475">
        <v>0</v>
      </c>
      <c r="AT20" s="475">
        <v>1018</v>
      </c>
      <c r="AU20" s="475">
        <v>0</v>
      </c>
      <c r="AV20" s="475">
        <v>1186</v>
      </c>
      <c r="AW20" s="475">
        <v>0</v>
      </c>
      <c r="AX20" s="475">
        <v>0</v>
      </c>
      <c r="AY20" s="475">
        <v>0</v>
      </c>
      <c r="AZ20" s="475">
        <v>0</v>
      </c>
      <c r="BA20" s="475">
        <v>0</v>
      </c>
      <c r="BB20" s="475">
        <v>0</v>
      </c>
      <c r="BC20" s="475">
        <v>0</v>
      </c>
      <c r="BD20" s="475">
        <v>0</v>
      </c>
      <c r="BE20" s="475">
        <v>0</v>
      </c>
      <c r="BF20" s="475">
        <v>0</v>
      </c>
      <c r="BG20" s="475">
        <v>0</v>
      </c>
      <c r="BH20" s="475">
        <v>0</v>
      </c>
      <c r="BI20" s="475">
        <v>0</v>
      </c>
      <c r="BJ20" s="475">
        <v>0</v>
      </c>
      <c r="BK20" s="475">
        <v>0</v>
      </c>
      <c r="BL20" s="475">
        <v>0</v>
      </c>
      <c r="BM20" s="475">
        <v>0</v>
      </c>
    </row>
    <row r="21" spans="1:65" ht="13.5" customHeight="1">
      <c r="A21" s="470">
        <v>89</v>
      </c>
      <c r="B21" s="482">
        <f t="shared" si="0"/>
        <v>286</v>
      </c>
      <c r="C21" s="482">
        <f t="shared" si="1"/>
        <v>308</v>
      </c>
      <c r="D21" s="482">
        <f t="shared" si="2"/>
        <v>456</v>
      </c>
      <c r="E21" s="482">
        <f t="shared" si="3"/>
        <v>558</v>
      </c>
      <c r="F21" s="482">
        <f t="shared" si="4"/>
        <v>556</v>
      </c>
      <c r="G21" s="482">
        <f t="shared" si="5"/>
        <v>680</v>
      </c>
      <c r="H21" s="482">
        <f t="shared" si="6"/>
        <v>681</v>
      </c>
      <c r="I21" s="482">
        <f t="shared" si="7"/>
        <v>799</v>
      </c>
      <c r="J21" s="482">
        <f t="shared" si="8"/>
        <v>815</v>
      </c>
      <c r="K21" s="482">
        <f t="shared" si="9"/>
        <v>918</v>
      </c>
      <c r="L21" s="482">
        <f t="shared" si="10"/>
        <v>976</v>
      </c>
      <c r="M21" s="482">
        <f t="shared" si="11"/>
        <v>1124</v>
      </c>
      <c r="N21" s="482">
        <f t="shared" si="12"/>
        <v>1133</v>
      </c>
      <c r="O21" s="482">
        <f t="shared" si="13"/>
        <v>1214</v>
      </c>
      <c r="P21" s="482">
        <f t="shared" si="14"/>
        <v>1280</v>
      </c>
      <c r="Q21" s="482">
        <f t="shared" si="15"/>
        <v>1375</v>
      </c>
      <c r="R21" s="482">
        <f t="shared" si="16"/>
        <v>1464</v>
      </c>
      <c r="S21" s="482">
        <f t="shared" si="17"/>
        <v>1558</v>
      </c>
      <c r="T21" s="482" t="str">
        <f t="shared" si="18"/>
        <v> </v>
      </c>
      <c r="U21" s="482" t="str">
        <f t="shared" si="19"/>
        <v> </v>
      </c>
      <c r="V21" s="482" t="str">
        <f t="shared" si="20"/>
        <v> </v>
      </c>
      <c r="W21" s="482" t="str">
        <f t="shared" si="21"/>
        <v> </v>
      </c>
      <c r="X21" s="482" t="str">
        <f t="shared" si="22"/>
        <v> </v>
      </c>
      <c r="Y21" s="482" t="str">
        <f t="shared" si="23"/>
        <v> </v>
      </c>
      <c r="Z21" s="482" t="str">
        <f t="shared" si="24"/>
        <v> </v>
      </c>
      <c r="AA21" s="482" t="str">
        <f t="shared" si="25"/>
        <v> </v>
      </c>
      <c r="AB21" s="482" t="str">
        <f t="shared" si="26"/>
        <v> </v>
      </c>
      <c r="AC21" s="482" t="str">
        <f t="shared" si="27"/>
        <v> </v>
      </c>
      <c r="AD21" s="482" t="str">
        <f t="shared" si="28"/>
        <v> </v>
      </c>
      <c r="AE21" s="482" t="str">
        <f t="shared" si="29"/>
        <v> </v>
      </c>
      <c r="AF21" s="482" t="str">
        <f t="shared" si="30"/>
        <v> </v>
      </c>
      <c r="AG21" s="480"/>
      <c r="AH21" s="475">
        <v>89</v>
      </c>
      <c r="AI21" s="475">
        <v>286</v>
      </c>
      <c r="AJ21" s="475">
        <v>308</v>
      </c>
      <c r="AK21" s="475">
        <v>456</v>
      </c>
      <c r="AL21" s="475">
        <v>558</v>
      </c>
      <c r="AM21" s="475">
        <v>556</v>
      </c>
      <c r="AN21" s="475">
        <v>680</v>
      </c>
      <c r="AO21" s="475">
        <v>681</v>
      </c>
      <c r="AP21" s="475">
        <v>799</v>
      </c>
      <c r="AQ21" s="475">
        <v>815</v>
      </c>
      <c r="AR21" s="475">
        <v>918</v>
      </c>
      <c r="AS21" s="475">
        <v>976</v>
      </c>
      <c r="AT21" s="475">
        <v>1124</v>
      </c>
      <c r="AU21" s="475">
        <v>1133</v>
      </c>
      <c r="AV21" s="475">
        <v>1214</v>
      </c>
      <c r="AW21" s="475">
        <v>1280</v>
      </c>
      <c r="AX21" s="475">
        <v>1375</v>
      </c>
      <c r="AY21" s="475">
        <v>1464</v>
      </c>
      <c r="AZ21" s="475">
        <v>1558</v>
      </c>
      <c r="BA21" s="475">
        <v>0</v>
      </c>
      <c r="BB21" s="475">
        <v>0</v>
      </c>
      <c r="BC21" s="475">
        <v>0</v>
      </c>
      <c r="BD21" s="475">
        <v>0</v>
      </c>
      <c r="BE21" s="475">
        <v>0</v>
      </c>
      <c r="BF21" s="475">
        <v>0</v>
      </c>
      <c r="BG21" s="475">
        <v>0</v>
      </c>
      <c r="BH21" s="475">
        <v>0</v>
      </c>
      <c r="BI21" s="475">
        <v>0</v>
      </c>
      <c r="BJ21" s="475">
        <v>0</v>
      </c>
      <c r="BK21" s="475">
        <v>0</v>
      </c>
      <c r="BL21" s="475">
        <v>0</v>
      </c>
      <c r="BM21" s="475">
        <v>0</v>
      </c>
    </row>
    <row r="22" spans="1:65" ht="13.5" customHeight="1">
      <c r="A22" s="470">
        <v>102</v>
      </c>
      <c r="B22" s="482" t="str">
        <f t="shared" si="0"/>
        <v> </v>
      </c>
      <c r="C22" s="482" t="str">
        <f t="shared" si="1"/>
        <v> </v>
      </c>
      <c r="D22" s="482">
        <f t="shared" si="2"/>
        <v>464</v>
      </c>
      <c r="E22" s="482">
        <f t="shared" si="3"/>
        <v>560</v>
      </c>
      <c r="F22" s="482">
        <f t="shared" si="4"/>
        <v>624</v>
      </c>
      <c r="G22" s="482">
        <f t="shared" si="5"/>
        <v>688</v>
      </c>
      <c r="H22" s="482">
        <f t="shared" si="6"/>
        <v>741</v>
      </c>
      <c r="I22" s="482">
        <f t="shared" si="7"/>
        <v>824</v>
      </c>
      <c r="J22" s="482">
        <f t="shared" si="8"/>
        <v>894</v>
      </c>
      <c r="K22" s="482">
        <f t="shared" si="9"/>
        <v>968</v>
      </c>
      <c r="L22" s="482" t="str">
        <f t="shared" si="10"/>
        <v> </v>
      </c>
      <c r="M22" s="482">
        <f t="shared" si="11"/>
        <v>1131</v>
      </c>
      <c r="N22" s="482" t="str">
        <f t="shared" si="12"/>
        <v> </v>
      </c>
      <c r="O22" s="482">
        <f t="shared" si="13"/>
        <v>1315</v>
      </c>
      <c r="P22" s="482" t="str">
        <f t="shared" si="14"/>
        <v> </v>
      </c>
      <c r="Q22" s="482" t="str">
        <f t="shared" si="15"/>
        <v> </v>
      </c>
      <c r="R22" s="482">
        <f t="shared" si="16"/>
        <v>1559</v>
      </c>
      <c r="S22" s="482" t="str">
        <f t="shared" si="17"/>
        <v> </v>
      </c>
      <c r="T22" s="482" t="str">
        <f t="shared" si="18"/>
        <v> </v>
      </c>
      <c r="U22" s="482" t="str">
        <f t="shared" si="19"/>
        <v> </v>
      </c>
      <c r="V22" s="482" t="str">
        <f t="shared" si="20"/>
        <v> </v>
      </c>
      <c r="W22" s="482" t="str">
        <f t="shared" si="21"/>
        <v> </v>
      </c>
      <c r="X22" s="482" t="str">
        <f t="shared" si="22"/>
        <v> </v>
      </c>
      <c r="Y22" s="482" t="str">
        <f t="shared" si="23"/>
        <v> </v>
      </c>
      <c r="Z22" s="482" t="str">
        <f t="shared" si="24"/>
        <v> </v>
      </c>
      <c r="AA22" s="482" t="str">
        <f t="shared" si="25"/>
        <v> </v>
      </c>
      <c r="AB22" s="482" t="str">
        <f t="shared" si="26"/>
        <v> </v>
      </c>
      <c r="AC22" s="482" t="str">
        <f t="shared" si="27"/>
        <v> </v>
      </c>
      <c r="AD22" s="482" t="str">
        <f t="shared" si="28"/>
        <v> </v>
      </c>
      <c r="AE22" s="482" t="str">
        <f t="shared" si="29"/>
        <v> </v>
      </c>
      <c r="AF22" s="482" t="str">
        <f t="shared" si="30"/>
        <v> </v>
      </c>
      <c r="AG22" s="480"/>
      <c r="AH22" s="475">
        <v>102</v>
      </c>
      <c r="AI22" s="475">
        <v>0</v>
      </c>
      <c r="AJ22" s="475">
        <v>0</v>
      </c>
      <c r="AK22" s="475">
        <v>464</v>
      </c>
      <c r="AL22" s="475">
        <v>560</v>
      </c>
      <c r="AM22" s="475">
        <v>624</v>
      </c>
      <c r="AN22" s="475">
        <v>688</v>
      </c>
      <c r="AO22" s="475">
        <v>741</v>
      </c>
      <c r="AP22" s="475">
        <v>824</v>
      </c>
      <c r="AQ22" s="475">
        <v>894</v>
      </c>
      <c r="AR22" s="475">
        <v>968</v>
      </c>
      <c r="AS22" s="475">
        <v>0</v>
      </c>
      <c r="AT22" s="475">
        <v>1131</v>
      </c>
      <c r="AU22" s="475">
        <v>0</v>
      </c>
      <c r="AV22" s="475">
        <v>1315</v>
      </c>
      <c r="AW22" s="475">
        <v>0</v>
      </c>
      <c r="AX22" s="475">
        <v>0</v>
      </c>
      <c r="AY22" s="475">
        <v>1559</v>
      </c>
      <c r="AZ22" s="475">
        <v>0</v>
      </c>
      <c r="BA22" s="475">
        <v>0</v>
      </c>
      <c r="BB22" s="475">
        <v>0</v>
      </c>
      <c r="BC22" s="475">
        <v>0</v>
      </c>
      <c r="BD22" s="475">
        <v>0</v>
      </c>
      <c r="BE22" s="475">
        <v>0</v>
      </c>
      <c r="BF22" s="475">
        <v>0</v>
      </c>
      <c r="BG22" s="475">
        <v>0</v>
      </c>
      <c r="BH22" s="475">
        <v>0</v>
      </c>
      <c r="BI22" s="475">
        <v>0</v>
      </c>
      <c r="BJ22" s="475">
        <v>0</v>
      </c>
      <c r="BK22" s="475">
        <v>0</v>
      </c>
      <c r="BL22" s="475">
        <v>0</v>
      </c>
      <c r="BM22" s="475">
        <v>0</v>
      </c>
    </row>
    <row r="23" spans="1:65" ht="13.5" customHeight="1">
      <c r="A23" s="470">
        <v>108</v>
      </c>
      <c r="B23" s="482">
        <f t="shared" si="0"/>
        <v>373</v>
      </c>
      <c r="C23" s="482" t="str">
        <f t="shared" si="1"/>
        <v> </v>
      </c>
      <c r="D23" s="482">
        <f t="shared" si="2"/>
        <v>478</v>
      </c>
      <c r="E23" s="482">
        <f t="shared" si="3"/>
        <v>599</v>
      </c>
      <c r="F23" s="482" t="str">
        <f t="shared" si="4"/>
        <v> </v>
      </c>
      <c r="G23" s="482">
        <f t="shared" si="5"/>
        <v>719</v>
      </c>
      <c r="H23" s="482" t="str">
        <f t="shared" si="6"/>
        <v> </v>
      </c>
      <c r="I23" s="482">
        <f t="shared" si="7"/>
        <v>839</v>
      </c>
      <c r="J23" s="482" t="str">
        <f t="shared" si="8"/>
        <v> </v>
      </c>
      <c r="K23" s="482">
        <f t="shared" si="9"/>
        <v>958</v>
      </c>
      <c r="L23" s="482" t="str">
        <f t="shared" si="10"/>
        <v> </v>
      </c>
      <c r="M23" s="482">
        <f t="shared" si="11"/>
        <v>1186</v>
      </c>
      <c r="N23" s="482" t="str">
        <f t="shared" si="12"/>
        <v> </v>
      </c>
      <c r="O23" s="482">
        <f t="shared" si="13"/>
        <v>1349</v>
      </c>
      <c r="P23" s="482" t="str">
        <f t="shared" si="14"/>
        <v> </v>
      </c>
      <c r="Q23" s="482" t="str">
        <f t="shared" si="15"/>
        <v> </v>
      </c>
      <c r="R23" s="482" t="str">
        <f t="shared" si="16"/>
        <v> </v>
      </c>
      <c r="S23" s="482" t="str">
        <f t="shared" si="17"/>
        <v> </v>
      </c>
      <c r="T23" s="482" t="str">
        <f t="shared" si="18"/>
        <v> </v>
      </c>
      <c r="U23" s="482" t="str">
        <f t="shared" si="19"/>
        <v> </v>
      </c>
      <c r="V23" s="482" t="str">
        <f t="shared" si="20"/>
        <v> </v>
      </c>
      <c r="W23" s="482" t="str">
        <f t="shared" si="21"/>
        <v> </v>
      </c>
      <c r="X23" s="482" t="str">
        <f t="shared" si="22"/>
        <v> </v>
      </c>
      <c r="Y23" s="482" t="str">
        <f t="shared" si="23"/>
        <v> </v>
      </c>
      <c r="Z23" s="482" t="str">
        <f t="shared" si="24"/>
        <v> </v>
      </c>
      <c r="AA23" s="482" t="str">
        <f t="shared" si="25"/>
        <v> </v>
      </c>
      <c r="AB23" s="482" t="str">
        <f t="shared" si="26"/>
        <v> </v>
      </c>
      <c r="AC23" s="482" t="str">
        <f t="shared" si="27"/>
        <v> </v>
      </c>
      <c r="AD23" s="482" t="str">
        <f t="shared" si="28"/>
        <v> </v>
      </c>
      <c r="AE23" s="482" t="str">
        <f t="shared" si="29"/>
        <v> </v>
      </c>
      <c r="AF23" s="482" t="str">
        <f t="shared" si="30"/>
        <v> </v>
      </c>
      <c r="AG23" s="480"/>
      <c r="AH23" s="475">
        <v>108</v>
      </c>
      <c r="AI23" s="475">
        <v>373</v>
      </c>
      <c r="AJ23" s="475">
        <v>0</v>
      </c>
      <c r="AK23" s="475">
        <v>478</v>
      </c>
      <c r="AL23" s="475">
        <v>599</v>
      </c>
      <c r="AM23" s="475">
        <v>0</v>
      </c>
      <c r="AN23" s="475">
        <v>719</v>
      </c>
      <c r="AO23" s="475">
        <v>0</v>
      </c>
      <c r="AP23" s="475">
        <v>839</v>
      </c>
      <c r="AQ23" s="475">
        <v>0</v>
      </c>
      <c r="AR23" s="475">
        <v>958</v>
      </c>
      <c r="AS23" s="475">
        <v>0</v>
      </c>
      <c r="AT23" s="475">
        <v>1186</v>
      </c>
      <c r="AU23" s="475">
        <v>0</v>
      </c>
      <c r="AV23" s="475">
        <v>1349</v>
      </c>
      <c r="AW23" s="475">
        <v>0</v>
      </c>
      <c r="AX23" s="475">
        <v>0</v>
      </c>
      <c r="AY23" s="475">
        <v>0</v>
      </c>
      <c r="AZ23" s="475">
        <v>0</v>
      </c>
      <c r="BA23" s="475">
        <v>0</v>
      </c>
      <c r="BB23" s="475">
        <v>0</v>
      </c>
      <c r="BC23" s="475">
        <v>0</v>
      </c>
      <c r="BD23" s="475">
        <v>0</v>
      </c>
      <c r="BE23" s="475">
        <v>0</v>
      </c>
      <c r="BF23" s="475">
        <v>0</v>
      </c>
      <c r="BG23" s="475">
        <v>0</v>
      </c>
      <c r="BH23" s="475">
        <v>0</v>
      </c>
      <c r="BI23" s="475">
        <v>0</v>
      </c>
      <c r="BJ23" s="475">
        <v>0</v>
      </c>
      <c r="BK23" s="475">
        <v>0</v>
      </c>
      <c r="BL23" s="475">
        <v>0</v>
      </c>
      <c r="BM23" s="475">
        <v>0</v>
      </c>
    </row>
    <row r="24" spans="1:65" ht="13.5" customHeight="1">
      <c r="A24" s="470">
        <v>114</v>
      </c>
      <c r="B24" s="482">
        <f t="shared" si="0"/>
        <v>395</v>
      </c>
      <c r="C24" s="482">
        <f t="shared" si="1"/>
        <v>450</v>
      </c>
      <c r="D24" s="482">
        <f t="shared" si="2"/>
        <v>494</v>
      </c>
      <c r="E24" s="482">
        <f t="shared" si="3"/>
        <v>620</v>
      </c>
      <c r="F24" s="482">
        <f t="shared" si="4"/>
        <v>678</v>
      </c>
      <c r="G24" s="482">
        <f t="shared" si="5"/>
        <v>748</v>
      </c>
      <c r="H24" s="482">
        <f t="shared" si="6"/>
        <v>820</v>
      </c>
      <c r="I24" s="482">
        <f t="shared" si="7"/>
        <v>866</v>
      </c>
      <c r="J24" s="482">
        <f t="shared" si="8"/>
        <v>958</v>
      </c>
      <c r="K24" s="482">
        <f t="shared" si="9"/>
        <v>986</v>
      </c>
      <c r="L24" s="482">
        <f t="shared" si="10"/>
        <v>1123</v>
      </c>
      <c r="M24" s="482">
        <f t="shared" si="11"/>
        <v>1214</v>
      </c>
      <c r="N24" s="482">
        <f t="shared" si="12"/>
        <v>1301</v>
      </c>
      <c r="O24" s="482">
        <f t="shared" si="13"/>
        <v>1393</v>
      </c>
      <c r="P24" s="482" t="str">
        <f t="shared" si="14"/>
        <v> </v>
      </c>
      <c r="Q24" s="482">
        <f t="shared" si="15"/>
        <v>1564</v>
      </c>
      <c r="R24" s="482">
        <f t="shared" si="16"/>
        <v>1678</v>
      </c>
      <c r="S24" s="482">
        <f t="shared" si="17"/>
        <v>1769</v>
      </c>
      <c r="T24" s="482">
        <f t="shared" si="18"/>
        <v>1899</v>
      </c>
      <c r="U24" s="482">
        <f t="shared" si="19"/>
        <v>2030</v>
      </c>
      <c r="V24" s="482" t="str">
        <f t="shared" si="20"/>
        <v> </v>
      </c>
      <c r="W24" s="482" t="str">
        <f t="shared" si="21"/>
        <v> </v>
      </c>
      <c r="X24" s="482" t="str">
        <f t="shared" si="22"/>
        <v> </v>
      </c>
      <c r="Y24" s="482" t="str">
        <f t="shared" si="23"/>
        <v> </v>
      </c>
      <c r="Z24" s="482" t="str">
        <f t="shared" si="24"/>
        <v> </v>
      </c>
      <c r="AA24" s="482" t="str">
        <f t="shared" si="25"/>
        <v> </v>
      </c>
      <c r="AB24" s="482" t="str">
        <f t="shared" si="26"/>
        <v> </v>
      </c>
      <c r="AC24" s="482" t="str">
        <f t="shared" si="27"/>
        <v> </v>
      </c>
      <c r="AD24" s="482" t="str">
        <f t="shared" si="28"/>
        <v> </v>
      </c>
      <c r="AE24" s="482" t="str">
        <f t="shared" si="29"/>
        <v> </v>
      </c>
      <c r="AF24" s="482" t="str">
        <f t="shared" si="30"/>
        <v> </v>
      </c>
      <c r="AG24" s="480"/>
      <c r="AH24" s="475">
        <v>114</v>
      </c>
      <c r="AI24" s="475">
        <v>395</v>
      </c>
      <c r="AJ24" s="475">
        <v>450</v>
      </c>
      <c r="AK24" s="475">
        <v>494</v>
      </c>
      <c r="AL24" s="475">
        <v>620</v>
      </c>
      <c r="AM24" s="475">
        <v>678</v>
      </c>
      <c r="AN24" s="475">
        <v>748</v>
      </c>
      <c r="AO24" s="475">
        <v>820</v>
      </c>
      <c r="AP24" s="475">
        <v>866</v>
      </c>
      <c r="AQ24" s="475">
        <v>958</v>
      </c>
      <c r="AR24" s="475">
        <v>986</v>
      </c>
      <c r="AS24" s="475">
        <v>1123</v>
      </c>
      <c r="AT24" s="475">
        <v>1214</v>
      </c>
      <c r="AU24" s="475">
        <v>1301</v>
      </c>
      <c r="AV24" s="475">
        <v>1393</v>
      </c>
      <c r="AW24" s="475">
        <v>0</v>
      </c>
      <c r="AX24" s="475">
        <v>1564</v>
      </c>
      <c r="AY24" s="475">
        <v>1678</v>
      </c>
      <c r="AZ24" s="475">
        <v>1769</v>
      </c>
      <c r="BA24" s="475">
        <v>1899</v>
      </c>
      <c r="BB24" s="475">
        <v>2030</v>
      </c>
      <c r="BC24" s="475">
        <v>0</v>
      </c>
      <c r="BD24" s="475">
        <v>0</v>
      </c>
      <c r="BE24" s="475">
        <v>0</v>
      </c>
      <c r="BF24" s="475">
        <v>0</v>
      </c>
      <c r="BG24" s="475">
        <v>0</v>
      </c>
      <c r="BH24" s="475">
        <v>0</v>
      </c>
      <c r="BI24" s="475">
        <v>0</v>
      </c>
      <c r="BJ24" s="475">
        <v>0</v>
      </c>
      <c r="BK24" s="475">
        <v>0</v>
      </c>
      <c r="BL24" s="475">
        <v>0</v>
      </c>
      <c r="BM24" s="475">
        <v>0</v>
      </c>
    </row>
    <row r="25" spans="1:65" ht="13.5" customHeight="1">
      <c r="A25" s="470">
        <v>121</v>
      </c>
      <c r="B25" s="482" t="str">
        <f t="shared" si="0"/>
        <v> </v>
      </c>
      <c r="C25" s="482">
        <f t="shared" si="1"/>
        <v>430</v>
      </c>
      <c r="D25" s="482">
        <f t="shared" si="2"/>
        <v>529</v>
      </c>
      <c r="E25" s="482">
        <f t="shared" si="3"/>
        <v>639</v>
      </c>
      <c r="F25" s="482" t="str">
        <f t="shared" si="4"/>
        <v> </v>
      </c>
      <c r="G25" s="482">
        <f t="shared" si="5"/>
        <v>776</v>
      </c>
      <c r="H25" s="482" t="str">
        <f t="shared" si="6"/>
        <v> </v>
      </c>
      <c r="I25" s="482">
        <f t="shared" si="7"/>
        <v>910</v>
      </c>
      <c r="J25" s="482">
        <f t="shared" si="8"/>
        <v>993</v>
      </c>
      <c r="K25" s="482">
        <f t="shared" si="9"/>
        <v>1083</v>
      </c>
      <c r="L25" s="482" t="str">
        <f t="shared" si="10"/>
        <v> </v>
      </c>
      <c r="M25" s="482">
        <f t="shared" si="11"/>
        <v>1260</v>
      </c>
      <c r="N25" s="482" t="str">
        <f t="shared" si="12"/>
        <v> </v>
      </c>
      <c r="O25" s="482">
        <f t="shared" si="13"/>
        <v>1449</v>
      </c>
      <c r="P25" s="482" t="str">
        <f t="shared" si="14"/>
        <v> </v>
      </c>
      <c r="Q25" s="482" t="str">
        <f t="shared" si="15"/>
        <v> </v>
      </c>
      <c r="R25" s="482" t="str">
        <f t="shared" si="16"/>
        <v> </v>
      </c>
      <c r="S25" s="482" t="str">
        <f t="shared" si="17"/>
        <v> </v>
      </c>
      <c r="T25" s="482" t="str">
        <f t="shared" si="18"/>
        <v> </v>
      </c>
      <c r="U25" s="482" t="str">
        <f t="shared" si="19"/>
        <v> </v>
      </c>
      <c r="V25" s="482" t="str">
        <f t="shared" si="20"/>
        <v> </v>
      </c>
      <c r="W25" s="482" t="str">
        <f t="shared" si="21"/>
        <v> </v>
      </c>
      <c r="X25" s="482" t="str">
        <f t="shared" si="22"/>
        <v> </v>
      </c>
      <c r="Y25" s="482" t="str">
        <f t="shared" si="23"/>
        <v> </v>
      </c>
      <c r="Z25" s="482" t="str">
        <f t="shared" si="24"/>
        <v> </v>
      </c>
      <c r="AA25" s="482" t="str">
        <f t="shared" si="25"/>
        <v> </v>
      </c>
      <c r="AB25" s="482" t="str">
        <f t="shared" si="26"/>
        <v> </v>
      </c>
      <c r="AC25" s="482" t="str">
        <f t="shared" si="27"/>
        <v> </v>
      </c>
      <c r="AD25" s="482" t="str">
        <f t="shared" si="28"/>
        <v> </v>
      </c>
      <c r="AE25" s="482" t="str">
        <f t="shared" si="29"/>
        <v> </v>
      </c>
      <c r="AF25" s="482" t="str">
        <f t="shared" si="30"/>
        <v> </v>
      </c>
      <c r="AG25" s="480"/>
      <c r="AH25" s="475">
        <v>121</v>
      </c>
      <c r="AI25" s="475">
        <v>0</v>
      </c>
      <c r="AJ25" s="475">
        <v>430</v>
      </c>
      <c r="AK25" s="475">
        <v>529</v>
      </c>
      <c r="AL25" s="475">
        <v>639</v>
      </c>
      <c r="AM25" s="475">
        <v>0</v>
      </c>
      <c r="AN25" s="475">
        <v>776</v>
      </c>
      <c r="AO25" s="475">
        <v>0</v>
      </c>
      <c r="AP25" s="475">
        <v>910</v>
      </c>
      <c r="AQ25" s="475">
        <v>993</v>
      </c>
      <c r="AR25" s="475">
        <v>1083</v>
      </c>
      <c r="AS25" s="475">
        <v>0</v>
      </c>
      <c r="AT25" s="475">
        <v>1260</v>
      </c>
      <c r="AU25" s="475">
        <v>0</v>
      </c>
      <c r="AV25" s="475">
        <v>1449</v>
      </c>
      <c r="AW25" s="475">
        <v>0</v>
      </c>
      <c r="AX25" s="475">
        <v>0</v>
      </c>
      <c r="AY25" s="475">
        <v>0</v>
      </c>
      <c r="AZ25" s="475">
        <v>0</v>
      </c>
      <c r="BA25" s="475">
        <v>0</v>
      </c>
      <c r="BB25" s="475">
        <v>0</v>
      </c>
      <c r="BC25" s="475">
        <v>0</v>
      </c>
      <c r="BD25" s="475">
        <v>0</v>
      </c>
      <c r="BE25" s="475">
        <v>0</v>
      </c>
      <c r="BF25" s="475">
        <v>0</v>
      </c>
      <c r="BG25" s="475">
        <v>0</v>
      </c>
      <c r="BH25" s="475">
        <v>0</v>
      </c>
      <c r="BI25" s="475">
        <v>0</v>
      </c>
      <c r="BJ25" s="475">
        <v>0</v>
      </c>
      <c r="BK25" s="475">
        <v>0</v>
      </c>
      <c r="BL25" s="475">
        <v>0</v>
      </c>
      <c r="BM25" s="475">
        <v>0</v>
      </c>
    </row>
    <row r="26" spans="1:65" ht="13.5" customHeight="1">
      <c r="A26" s="470">
        <v>127</v>
      </c>
      <c r="B26" s="482" t="str">
        <f t="shared" si="0"/>
        <v> </v>
      </c>
      <c r="C26" s="482">
        <f t="shared" si="1"/>
        <v>445</v>
      </c>
      <c r="D26" s="482">
        <f t="shared" si="2"/>
        <v>551</v>
      </c>
      <c r="E26" s="482">
        <f t="shared" si="3"/>
        <v>665</v>
      </c>
      <c r="F26" s="482">
        <f t="shared" si="4"/>
        <v>735</v>
      </c>
      <c r="G26" s="482">
        <f t="shared" si="5"/>
        <v>809</v>
      </c>
      <c r="H26" s="482">
        <f t="shared" si="6"/>
        <v>870</v>
      </c>
      <c r="I26" s="482">
        <f t="shared" si="7"/>
        <v>946</v>
      </c>
      <c r="J26" s="482">
        <f t="shared" si="8"/>
        <v>1035</v>
      </c>
      <c r="K26" s="482">
        <f t="shared" si="9"/>
        <v>1118</v>
      </c>
      <c r="L26" s="482" t="str">
        <f t="shared" si="10"/>
        <v> </v>
      </c>
      <c r="M26" s="482">
        <f t="shared" si="11"/>
        <v>1295</v>
      </c>
      <c r="N26" s="482" t="str">
        <f t="shared" si="12"/>
        <v> </v>
      </c>
      <c r="O26" s="482">
        <f t="shared" si="13"/>
        <v>1496</v>
      </c>
      <c r="P26" s="482" t="str">
        <f t="shared" si="14"/>
        <v> </v>
      </c>
      <c r="Q26" s="482" t="str">
        <f t="shared" si="15"/>
        <v> </v>
      </c>
      <c r="R26" s="482" t="str">
        <f t="shared" si="16"/>
        <v> </v>
      </c>
      <c r="S26" s="482">
        <f t="shared" si="17"/>
        <v>1879</v>
      </c>
      <c r="T26" s="482">
        <f t="shared" si="18"/>
        <v>1985</v>
      </c>
      <c r="U26" s="482" t="str">
        <f t="shared" si="19"/>
        <v> </v>
      </c>
      <c r="V26" s="482" t="str">
        <f t="shared" si="20"/>
        <v> </v>
      </c>
      <c r="W26" s="482" t="str">
        <f t="shared" si="21"/>
        <v> </v>
      </c>
      <c r="X26" s="482" t="str">
        <f t="shared" si="22"/>
        <v> </v>
      </c>
      <c r="Y26" s="482" t="str">
        <f t="shared" si="23"/>
        <v> </v>
      </c>
      <c r="Z26" s="482" t="str">
        <f t="shared" si="24"/>
        <v> </v>
      </c>
      <c r="AA26" s="482" t="str">
        <f t="shared" si="25"/>
        <v> </v>
      </c>
      <c r="AB26" s="482" t="str">
        <f t="shared" si="26"/>
        <v> </v>
      </c>
      <c r="AC26" s="482" t="str">
        <f t="shared" si="27"/>
        <v> </v>
      </c>
      <c r="AD26" s="482" t="str">
        <f t="shared" si="28"/>
        <v> </v>
      </c>
      <c r="AE26" s="482" t="str">
        <f t="shared" si="29"/>
        <v> </v>
      </c>
      <c r="AF26" s="482" t="str">
        <f t="shared" si="30"/>
        <v> </v>
      </c>
      <c r="AG26" s="480"/>
      <c r="AH26" s="475">
        <v>127</v>
      </c>
      <c r="AI26" s="475">
        <v>0</v>
      </c>
      <c r="AJ26" s="475">
        <v>445</v>
      </c>
      <c r="AK26" s="475">
        <v>551</v>
      </c>
      <c r="AL26" s="475">
        <v>665</v>
      </c>
      <c r="AM26" s="475">
        <v>735</v>
      </c>
      <c r="AN26" s="475">
        <v>809</v>
      </c>
      <c r="AO26" s="475">
        <v>870</v>
      </c>
      <c r="AP26" s="475">
        <v>946</v>
      </c>
      <c r="AQ26" s="475">
        <v>1035</v>
      </c>
      <c r="AR26" s="475">
        <v>1118</v>
      </c>
      <c r="AS26" s="475">
        <v>0</v>
      </c>
      <c r="AT26" s="475">
        <v>1295</v>
      </c>
      <c r="AU26" s="475">
        <v>0</v>
      </c>
      <c r="AV26" s="475">
        <v>1496</v>
      </c>
      <c r="AW26" s="475">
        <v>0</v>
      </c>
      <c r="AX26" s="475">
        <v>0</v>
      </c>
      <c r="AY26" s="475">
        <v>0</v>
      </c>
      <c r="AZ26" s="475">
        <v>1879</v>
      </c>
      <c r="BA26" s="475">
        <v>1985</v>
      </c>
      <c r="BB26" s="475">
        <v>0</v>
      </c>
      <c r="BC26" s="475">
        <v>0</v>
      </c>
      <c r="BD26" s="475">
        <v>0</v>
      </c>
      <c r="BE26" s="475">
        <v>0</v>
      </c>
      <c r="BF26" s="475">
        <v>0</v>
      </c>
      <c r="BG26" s="475">
        <v>0</v>
      </c>
      <c r="BH26" s="475">
        <v>0</v>
      </c>
      <c r="BI26" s="475">
        <v>0</v>
      </c>
      <c r="BJ26" s="475">
        <v>0</v>
      </c>
      <c r="BK26" s="475">
        <v>0</v>
      </c>
      <c r="BL26" s="475">
        <v>0</v>
      </c>
      <c r="BM26" s="475">
        <v>0</v>
      </c>
    </row>
    <row r="27" spans="1:65" ht="13.5" customHeight="1">
      <c r="A27" s="470">
        <v>133</v>
      </c>
      <c r="B27" s="482">
        <f t="shared" si="0"/>
        <v>391</v>
      </c>
      <c r="C27" s="482">
        <f t="shared" si="1"/>
        <v>459</v>
      </c>
      <c r="D27" s="482">
        <f t="shared" si="2"/>
        <v>535</v>
      </c>
      <c r="E27" s="482">
        <f t="shared" si="3"/>
        <v>664</v>
      </c>
      <c r="F27" s="482" t="str">
        <f t="shared" si="4"/>
        <v> </v>
      </c>
      <c r="G27" s="482">
        <f t="shared" si="5"/>
        <v>784</v>
      </c>
      <c r="H27" s="482" t="str">
        <f t="shared" si="6"/>
        <v> </v>
      </c>
      <c r="I27" s="482">
        <f t="shared" si="7"/>
        <v>904</v>
      </c>
      <c r="J27" s="482" t="str">
        <f t="shared" si="8"/>
        <v> </v>
      </c>
      <c r="K27" s="482">
        <f t="shared" si="9"/>
        <v>1023</v>
      </c>
      <c r="L27" s="482">
        <f t="shared" si="10"/>
        <v>1241</v>
      </c>
      <c r="M27" s="482">
        <f t="shared" si="11"/>
        <v>1335</v>
      </c>
      <c r="N27" s="482" t="str">
        <f t="shared" si="12"/>
        <v> </v>
      </c>
      <c r="O27" s="482">
        <f t="shared" si="13"/>
        <v>1523</v>
      </c>
      <c r="P27" s="482" t="str">
        <f t="shared" si="14"/>
        <v> </v>
      </c>
      <c r="Q27" s="482" t="str">
        <f t="shared" si="15"/>
        <v> </v>
      </c>
      <c r="R27" s="482" t="str">
        <f t="shared" si="16"/>
        <v> </v>
      </c>
      <c r="S27" s="482">
        <f t="shared" si="17"/>
        <v>1924</v>
      </c>
      <c r="T27" s="482" t="str">
        <f t="shared" si="18"/>
        <v> </v>
      </c>
      <c r="U27" s="482" t="str">
        <f t="shared" si="19"/>
        <v> </v>
      </c>
      <c r="V27" s="482" t="str">
        <f t="shared" si="20"/>
        <v> </v>
      </c>
      <c r="W27" s="482" t="str">
        <f t="shared" si="21"/>
        <v> </v>
      </c>
      <c r="X27" s="482" t="str">
        <f t="shared" si="22"/>
        <v> </v>
      </c>
      <c r="Y27" s="482" t="str">
        <f t="shared" si="23"/>
        <v> </v>
      </c>
      <c r="Z27" s="482" t="str">
        <f t="shared" si="24"/>
        <v> </v>
      </c>
      <c r="AA27" s="482" t="str">
        <f t="shared" si="25"/>
        <v> </v>
      </c>
      <c r="AB27" s="482" t="str">
        <f t="shared" si="26"/>
        <v> </v>
      </c>
      <c r="AC27" s="482" t="str">
        <f t="shared" si="27"/>
        <v> </v>
      </c>
      <c r="AD27" s="482" t="str">
        <f t="shared" si="28"/>
        <v> </v>
      </c>
      <c r="AE27" s="482" t="str">
        <f t="shared" si="29"/>
        <v> </v>
      </c>
      <c r="AF27" s="482" t="str">
        <f t="shared" si="30"/>
        <v> </v>
      </c>
      <c r="AG27" s="480"/>
      <c r="AH27" s="475">
        <v>133</v>
      </c>
      <c r="AI27" s="475">
        <v>391</v>
      </c>
      <c r="AJ27" s="475">
        <v>459</v>
      </c>
      <c r="AK27" s="475">
        <v>535</v>
      </c>
      <c r="AL27" s="475">
        <v>664</v>
      </c>
      <c r="AM27" s="475">
        <v>0</v>
      </c>
      <c r="AN27" s="475">
        <v>784</v>
      </c>
      <c r="AO27" s="475">
        <v>0</v>
      </c>
      <c r="AP27" s="475">
        <v>904</v>
      </c>
      <c r="AQ27" s="475">
        <v>0</v>
      </c>
      <c r="AR27" s="475">
        <v>1023</v>
      </c>
      <c r="AS27" s="475">
        <v>1241</v>
      </c>
      <c r="AT27" s="475">
        <v>1335</v>
      </c>
      <c r="AU27" s="475">
        <v>0</v>
      </c>
      <c r="AV27" s="475">
        <v>1523</v>
      </c>
      <c r="AW27" s="475">
        <v>0</v>
      </c>
      <c r="AX27" s="475">
        <v>0</v>
      </c>
      <c r="AY27" s="475">
        <v>0</v>
      </c>
      <c r="AZ27" s="475">
        <v>1924</v>
      </c>
      <c r="BA27" s="475">
        <v>0</v>
      </c>
      <c r="BB27" s="475">
        <v>0</v>
      </c>
      <c r="BC27" s="475">
        <v>0</v>
      </c>
      <c r="BD27" s="475">
        <v>0</v>
      </c>
      <c r="BE27" s="475">
        <v>0</v>
      </c>
      <c r="BF27" s="475">
        <v>0</v>
      </c>
      <c r="BG27" s="475">
        <v>0</v>
      </c>
      <c r="BH27" s="475">
        <v>0</v>
      </c>
      <c r="BI27" s="475">
        <v>0</v>
      </c>
      <c r="BJ27" s="475">
        <v>0</v>
      </c>
      <c r="BK27" s="475">
        <v>0</v>
      </c>
      <c r="BL27" s="475">
        <v>0</v>
      </c>
      <c r="BM27" s="475">
        <v>0</v>
      </c>
    </row>
    <row r="28" spans="1:65" ht="13.5" customHeight="1">
      <c r="A28" s="470">
        <v>140</v>
      </c>
      <c r="B28" s="482">
        <f t="shared" si="0"/>
        <v>414</v>
      </c>
      <c r="C28" s="482">
        <f t="shared" si="1"/>
        <v>489</v>
      </c>
      <c r="D28" s="482">
        <f t="shared" si="2"/>
        <v>603</v>
      </c>
      <c r="E28" s="482">
        <f t="shared" si="3"/>
        <v>719</v>
      </c>
      <c r="F28" s="482">
        <f t="shared" si="4"/>
        <v>798</v>
      </c>
      <c r="G28" s="482">
        <f t="shared" si="5"/>
        <v>873</v>
      </c>
      <c r="H28" s="482">
        <f t="shared" si="6"/>
        <v>939</v>
      </c>
      <c r="I28" s="482">
        <f t="shared" si="7"/>
        <v>1020</v>
      </c>
      <c r="J28" s="482">
        <f t="shared" si="8"/>
        <v>1106</v>
      </c>
      <c r="K28" s="482">
        <f t="shared" si="9"/>
        <v>1194</v>
      </c>
      <c r="L28" s="482" t="str">
        <f t="shared" si="10"/>
        <v> </v>
      </c>
      <c r="M28" s="482">
        <f t="shared" si="11"/>
        <v>1380</v>
      </c>
      <c r="N28" s="482" t="str">
        <f t="shared" si="12"/>
        <v> </v>
      </c>
      <c r="O28" s="482">
        <f t="shared" si="13"/>
        <v>1579</v>
      </c>
      <c r="P28" s="482" t="str">
        <f t="shared" si="14"/>
        <v> </v>
      </c>
      <c r="Q28" s="482">
        <f t="shared" si="15"/>
        <v>1760</v>
      </c>
      <c r="R28" s="482">
        <f t="shared" si="16"/>
        <v>1866</v>
      </c>
      <c r="S28" s="482">
        <f t="shared" si="17"/>
        <v>1981</v>
      </c>
      <c r="T28" s="482">
        <f t="shared" si="18"/>
        <v>2098</v>
      </c>
      <c r="U28" s="482" t="str">
        <f t="shared" si="19"/>
        <v> </v>
      </c>
      <c r="V28" s="482" t="str">
        <f t="shared" si="20"/>
        <v> </v>
      </c>
      <c r="W28" s="482">
        <f t="shared" si="21"/>
        <v>2470</v>
      </c>
      <c r="X28" s="482" t="str">
        <f t="shared" si="22"/>
        <v> </v>
      </c>
      <c r="Y28" s="482" t="str">
        <f t="shared" si="23"/>
        <v> </v>
      </c>
      <c r="Z28" s="482" t="str">
        <f t="shared" si="24"/>
        <v> </v>
      </c>
      <c r="AA28" s="482" t="str">
        <f t="shared" si="25"/>
        <v> </v>
      </c>
      <c r="AB28" s="482" t="str">
        <f t="shared" si="26"/>
        <v> </v>
      </c>
      <c r="AC28" s="482" t="str">
        <f t="shared" si="27"/>
        <v> </v>
      </c>
      <c r="AD28" s="482" t="str">
        <f t="shared" si="28"/>
        <v> </v>
      </c>
      <c r="AE28" s="482" t="str">
        <f t="shared" si="29"/>
        <v> </v>
      </c>
      <c r="AF28" s="482" t="str">
        <f t="shared" si="30"/>
        <v> </v>
      </c>
      <c r="AG28" s="480"/>
      <c r="AH28" s="475">
        <v>140</v>
      </c>
      <c r="AI28" s="475">
        <v>414</v>
      </c>
      <c r="AJ28" s="475">
        <v>489</v>
      </c>
      <c r="AK28" s="475">
        <v>603</v>
      </c>
      <c r="AL28" s="475">
        <v>719</v>
      </c>
      <c r="AM28" s="475">
        <v>798</v>
      </c>
      <c r="AN28" s="475">
        <v>873</v>
      </c>
      <c r="AO28" s="475">
        <v>939</v>
      </c>
      <c r="AP28" s="475">
        <v>1020</v>
      </c>
      <c r="AQ28" s="475">
        <v>1106</v>
      </c>
      <c r="AR28" s="475">
        <v>1194</v>
      </c>
      <c r="AS28" s="475">
        <v>0</v>
      </c>
      <c r="AT28" s="475">
        <v>1380</v>
      </c>
      <c r="AU28" s="475">
        <v>0</v>
      </c>
      <c r="AV28" s="475">
        <v>1579</v>
      </c>
      <c r="AW28" s="475">
        <v>0</v>
      </c>
      <c r="AX28" s="475">
        <v>1760</v>
      </c>
      <c r="AY28" s="475">
        <v>1866</v>
      </c>
      <c r="AZ28" s="475">
        <v>1981</v>
      </c>
      <c r="BA28" s="475">
        <v>2098</v>
      </c>
      <c r="BB28" s="475">
        <v>0</v>
      </c>
      <c r="BC28" s="475">
        <v>0</v>
      </c>
      <c r="BD28" s="475">
        <v>2470</v>
      </c>
      <c r="BE28" s="475">
        <v>0</v>
      </c>
      <c r="BF28" s="475">
        <v>0</v>
      </c>
      <c r="BG28" s="475">
        <v>0</v>
      </c>
      <c r="BH28" s="475">
        <v>0</v>
      </c>
      <c r="BI28" s="475">
        <v>0</v>
      </c>
      <c r="BJ28" s="475">
        <v>0</v>
      </c>
      <c r="BK28" s="475">
        <v>0</v>
      </c>
      <c r="BL28" s="475">
        <v>0</v>
      </c>
      <c r="BM28" s="475">
        <v>0</v>
      </c>
    </row>
    <row r="29" spans="1:65" ht="13.5" customHeight="1">
      <c r="A29" s="470">
        <v>142</v>
      </c>
      <c r="B29" s="482">
        <f t="shared" si="0"/>
        <v>425</v>
      </c>
      <c r="C29" s="482">
        <f t="shared" si="1"/>
        <v>501</v>
      </c>
      <c r="D29" s="482">
        <f t="shared" si="2"/>
        <v>614</v>
      </c>
      <c r="E29" s="482">
        <f t="shared" si="3"/>
        <v>724</v>
      </c>
      <c r="F29" s="482" t="str">
        <f t="shared" si="4"/>
        <v> </v>
      </c>
      <c r="G29" s="482">
        <f t="shared" si="5"/>
        <v>889</v>
      </c>
      <c r="H29" s="482" t="str">
        <f t="shared" si="6"/>
        <v> </v>
      </c>
      <c r="I29" s="482">
        <f t="shared" si="7"/>
        <v>1034</v>
      </c>
      <c r="J29" s="482" t="str">
        <f t="shared" si="8"/>
        <v> </v>
      </c>
      <c r="K29" s="482">
        <f t="shared" si="9"/>
        <v>1209</v>
      </c>
      <c r="L29" s="482" t="str">
        <f t="shared" si="10"/>
        <v> </v>
      </c>
      <c r="M29" s="482" t="str">
        <f t="shared" si="11"/>
        <v> </v>
      </c>
      <c r="N29" s="482" t="str">
        <f t="shared" si="12"/>
        <v> </v>
      </c>
      <c r="O29" s="482" t="str">
        <f t="shared" si="13"/>
        <v> </v>
      </c>
      <c r="P29" s="482" t="str">
        <f t="shared" si="14"/>
        <v> </v>
      </c>
      <c r="Q29" s="482" t="str">
        <f t="shared" si="15"/>
        <v> </v>
      </c>
      <c r="R29" s="482" t="str">
        <f t="shared" si="16"/>
        <v> </v>
      </c>
      <c r="S29" s="482" t="str">
        <f t="shared" si="17"/>
        <v> </v>
      </c>
      <c r="T29" s="482" t="str">
        <f t="shared" si="18"/>
        <v> </v>
      </c>
      <c r="U29" s="482" t="str">
        <f t="shared" si="19"/>
        <v> </v>
      </c>
      <c r="V29" s="482" t="str">
        <f t="shared" si="20"/>
        <v> </v>
      </c>
      <c r="W29" s="482" t="str">
        <f t="shared" si="21"/>
        <v> </v>
      </c>
      <c r="X29" s="482" t="str">
        <f t="shared" si="22"/>
        <v> </v>
      </c>
      <c r="Y29" s="482" t="str">
        <f t="shared" si="23"/>
        <v> </v>
      </c>
      <c r="Z29" s="482" t="str">
        <f t="shared" si="24"/>
        <v> </v>
      </c>
      <c r="AA29" s="482" t="str">
        <f t="shared" si="25"/>
        <v> </v>
      </c>
      <c r="AB29" s="482" t="str">
        <f t="shared" si="26"/>
        <v> </v>
      </c>
      <c r="AC29" s="482" t="str">
        <f t="shared" si="27"/>
        <v> </v>
      </c>
      <c r="AD29" s="482" t="str">
        <f t="shared" si="28"/>
        <v> </v>
      </c>
      <c r="AE29" s="482" t="str">
        <f t="shared" si="29"/>
        <v> </v>
      </c>
      <c r="AF29" s="482" t="str">
        <f t="shared" si="30"/>
        <v> </v>
      </c>
      <c r="AG29" s="480"/>
      <c r="AH29" s="475">
        <v>142</v>
      </c>
      <c r="AI29" s="475">
        <v>425</v>
      </c>
      <c r="AJ29" s="475">
        <v>501</v>
      </c>
      <c r="AK29" s="475">
        <v>614</v>
      </c>
      <c r="AL29" s="475">
        <v>724</v>
      </c>
      <c r="AM29" s="475">
        <v>0</v>
      </c>
      <c r="AN29" s="475">
        <v>889</v>
      </c>
      <c r="AO29" s="475">
        <v>0</v>
      </c>
      <c r="AP29" s="475">
        <v>1034</v>
      </c>
      <c r="AQ29" s="475">
        <v>0</v>
      </c>
      <c r="AR29" s="475">
        <v>1209</v>
      </c>
      <c r="AS29" s="475">
        <v>0</v>
      </c>
      <c r="AT29" s="475">
        <v>0</v>
      </c>
      <c r="AU29" s="475">
        <v>0</v>
      </c>
      <c r="AV29" s="475">
        <v>0</v>
      </c>
      <c r="AW29" s="475">
        <v>0</v>
      </c>
      <c r="AX29" s="475">
        <v>0</v>
      </c>
      <c r="AY29" s="475">
        <v>0</v>
      </c>
      <c r="AZ29" s="475">
        <v>0</v>
      </c>
      <c r="BA29" s="475">
        <v>0</v>
      </c>
      <c r="BB29" s="475">
        <v>0</v>
      </c>
      <c r="BC29" s="475">
        <v>0</v>
      </c>
      <c r="BD29" s="475">
        <v>0</v>
      </c>
      <c r="BE29" s="475">
        <v>0</v>
      </c>
      <c r="BF29" s="475">
        <v>0</v>
      </c>
      <c r="BG29" s="475">
        <v>0</v>
      </c>
      <c r="BH29" s="475">
        <v>0</v>
      </c>
      <c r="BI29" s="475">
        <v>0</v>
      </c>
      <c r="BJ29" s="475">
        <v>0</v>
      </c>
      <c r="BK29" s="475">
        <v>0</v>
      </c>
      <c r="BL29" s="475">
        <v>0</v>
      </c>
      <c r="BM29" s="475">
        <v>0</v>
      </c>
    </row>
    <row r="30" spans="1:65" ht="13.5" customHeight="1">
      <c r="A30" s="470">
        <v>151</v>
      </c>
      <c r="B30" s="482">
        <f t="shared" si="0"/>
        <v>455</v>
      </c>
      <c r="C30" s="482">
        <f t="shared" si="1"/>
        <v>530</v>
      </c>
      <c r="D30" s="482">
        <f t="shared" si="2"/>
        <v>649</v>
      </c>
      <c r="E30" s="482" t="str">
        <f t="shared" si="3"/>
        <v> </v>
      </c>
      <c r="F30" s="482" t="str">
        <f t="shared" si="4"/>
        <v> </v>
      </c>
      <c r="G30" s="482">
        <f t="shared" si="5"/>
        <v>929</v>
      </c>
      <c r="H30" s="482">
        <f t="shared" si="6"/>
        <v>993</v>
      </c>
      <c r="I30" s="482" t="str">
        <f t="shared" si="7"/>
        <v> </v>
      </c>
      <c r="J30" s="482">
        <f t="shared" si="8"/>
        <v>1165</v>
      </c>
      <c r="K30" s="482">
        <f t="shared" si="9"/>
        <v>1268</v>
      </c>
      <c r="L30" s="482" t="str">
        <f t="shared" si="10"/>
        <v> </v>
      </c>
      <c r="M30" s="482" t="str">
        <f t="shared" si="11"/>
        <v> </v>
      </c>
      <c r="N30" s="482" t="str">
        <f t="shared" si="12"/>
        <v> </v>
      </c>
      <c r="O30" s="482">
        <f t="shared" si="13"/>
        <v>1661</v>
      </c>
      <c r="P30" s="482" t="str">
        <f t="shared" si="14"/>
        <v> </v>
      </c>
      <c r="Q30" s="482">
        <f t="shared" si="15"/>
        <v>1859</v>
      </c>
      <c r="R30" s="482" t="str">
        <f t="shared" si="16"/>
        <v> </v>
      </c>
      <c r="S30" s="482">
        <f t="shared" si="17"/>
        <v>2075</v>
      </c>
      <c r="T30" s="482" t="str">
        <f t="shared" si="18"/>
        <v> </v>
      </c>
      <c r="U30" s="482" t="str">
        <f t="shared" si="19"/>
        <v> </v>
      </c>
      <c r="V30" s="482" t="str">
        <f t="shared" si="20"/>
        <v> </v>
      </c>
      <c r="W30" s="482" t="str">
        <f t="shared" si="21"/>
        <v> </v>
      </c>
      <c r="X30" s="482" t="str">
        <f t="shared" si="22"/>
        <v> </v>
      </c>
      <c r="Y30" s="482" t="str">
        <f t="shared" si="23"/>
        <v> </v>
      </c>
      <c r="Z30" s="482" t="str">
        <f t="shared" si="24"/>
        <v> </v>
      </c>
      <c r="AA30" s="482" t="str">
        <f t="shared" si="25"/>
        <v> </v>
      </c>
      <c r="AB30" s="482" t="str">
        <f t="shared" si="26"/>
        <v> </v>
      </c>
      <c r="AC30" s="482" t="str">
        <f t="shared" si="27"/>
        <v> </v>
      </c>
      <c r="AD30" s="482" t="str">
        <f t="shared" si="28"/>
        <v> </v>
      </c>
      <c r="AE30" s="482" t="str">
        <f t="shared" si="29"/>
        <v> </v>
      </c>
      <c r="AF30" s="482" t="str">
        <f t="shared" si="30"/>
        <v> </v>
      </c>
      <c r="AG30" s="480"/>
      <c r="AH30" s="475">
        <v>151</v>
      </c>
      <c r="AI30" s="475">
        <v>455</v>
      </c>
      <c r="AJ30" s="475">
        <v>530</v>
      </c>
      <c r="AK30" s="475">
        <v>649</v>
      </c>
      <c r="AL30" s="475">
        <v>0</v>
      </c>
      <c r="AM30" s="475">
        <v>0</v>
      </c>
      <c r="AN30" s="475">
        <v>929</v>
      </c>
      <c r="AO30" s="475">
        <v>993</v>
      </c>
      <c r="AP30" s="475">
        <v>0</v>
      </c>
      <c r="AQ30" s="475">
        <v>1165</v>
      </c>
      <c r="AR30" s="475">
        <v>1268</v>
      </c>
      <c r="AS30" s="475">
        <v>0</v>
      </c>
      <c r="AT30" s="475">
        <v>0</v>
      </c>
      <c r="AU30" s="475">
        <v>0</v>
      </c>
      <c r="AV30" s="475">
        <v>1661</v>
      </c>
      <c r="AW30" s="475">
        <v>0</v>
      </c>
      <c r="AX30" s="475">
        <v>1859</v>
      </c>
      <c r="AY30" s="475">
        <v>0</v>
      </c>
      <c r="AZ30" s="475">
        <v>2075</v>
      </c>
      <c r="BA30" s="475">
        <v>0</v>
      </c>
      <c r="BB30" s="475">
        <v>0</v>
      </c>
      <c r="BC30" s="475">
        <v>0</v>
      </c>
      <c r="BD30" s="475">
        <v>0</v>
      </c>
      <c r="BE30" s="475">
        <v>0</v>
      </c>
      <c r="BF30" s="475">
        <v>0</v>
      </c>
      <c r="BG30" s="475">
        <v>0</v>
      </c>
      <c r="BH30" s="475">
        <v>0</v>
      </c>
      <c r="BI30" s="475">
        <v>0</v>
      </c>
      <c r="BJ30" s="475">
        <v>0</v>
      </c>
      <c r="BK30" s="475">
        <v>0</v>
      </c>
      <c r="BL30" s="475">
        <v>0</v>
      </c>
      <c r="BM30" s="475">
        <v>0</v>
      </c>
    </row>
    <row r="31" spans="1:65" ht="13.5" customHeight="1">
      <c r="A31" s="470">
        <v>153</v>
      </c>
      <c r="B31" s="482">
        <f t="shared" si="0"/>
        <v>458</v>
      </c>
      <c r="C31" s="482">
        <f t="shared" si="1"/>
        <v>543</v>
      </c>
      <c r="D31" s="482">
        <f t="shared" si="2"/>
        <v>681</v>
      </c>
      <c r="E31" s="482">
        <f t="shared" si="3"/>
        <v>803</v>
      </c>
      <c r="F31" s="482" t="str">
        <f t="shared" si="4"/>
        <v> </v>
      </c>
      <c r="G31" s="482">
        <f t="shared" si="5"/>
        <v>940</v>
      </c>
      <c r="H31" s="482">
        <f t="shared" si="6"/>
        <v>1005</v>
      </c>
      <c r="I31" s="482">
        <f t="shared" si="7"/>
        <v>1093</v>
      </c>
      <c r="J31" s="482">
        <f t="shared" si="8"/>
        <v>1184</v>
      </c>
      <c r="K31" s="482">
        <f t="shared" si="9"/>
        <v>1285</v>
      </c>
      <c r="L31" s="482" t="str">
        <f t="shared" si="10"/>
        <v> </v>
      </c>
      <c r="M31" s="482" t="str">
        <f t="shared" si="11"/>
        <v> </v>
      </c>
      <c r="N31" s="482" t="str">
        <f t="shared" si="12"/>
        <v> </v>
      </c>
      <c r="O31" s="482">
        <f t="shared" si="13"/>
        <v>1679</v>
      </c>
      <c r="P31" s="482" t="str">
        <f t="shared" si="14"/>
        <v> </v>
      </c>
      <c r="Q31" s="482" t="str">
        <f t="shared" si="15"/>
        <v> </v>
      </c>
      <c r="R31" s="482" t="str">
        <f t="shared" si="16"/>
        <v> </v>
      </c>
      <c r="S31" s="482" t="str">
        <f t="shared" si="17"/>
        <v> </v>
      </c>
      <c r="T31" s="482">
        <f t="shared" si="18"/>
        <v>2205</v>
      </c>
      <c r="U31" s="482" t="str">
        <f t="shared" si="19"/>
        <v> </v>
      </c>
      <c r="V31" s="482" t="str">
        <f t="shared" si="20"/>
        <v> </v>
      </c>
      <c r="W31" s="482" t="str">
        <f t="shared" si="21"/>
        <v> </v>
      </c>
      <c r="X31" s="482" t="str">
        <f t="shared" si="22"/>
        <v> </v>
      </c>
      <c r="Y31" s="482" t="str">
        <f t="shared" si="23"/>
        <v> </v>
      </c>
      <c r="Z31" s="482" t="str">
        <f t="shared" si="24"/>
        <v> </v>
      </c>
      <c r="AA31" s="482" t="str">
        <f t="shared" si="25"/>
        <v> </v>
      </c>
      <c r="AB31" s="482" t="str">
        <f t="shared" si="26"/>
        <v> </v>
      </c>
      <c r="AC31" s="482" t="str">
        <f t="shared" si="27"/>
        <v> </v>
      </c>
      <c r="AD31" s="482" t="str">
        <f t="shared" si="28"/>
        <v> </v>
      </c>
      <c r="AE31" s="482" t="str">
        <f t="shared" si="29"/>
        <v> </v>
      </c>
      <c r="AF31" s="482" t="str">
        <f t="shared" si="30"/>
        <v> </v>
      </c>
      <c r="AG31" s="480"/>
      <c r="AH31" s="475">
        <v>153</v>
      </c>
      <c r="AI31" s="475">
        <v>458</v>
      </c>
      <c r="AJ31" s="475">
        <v>543</v>
      </c>
      <c r="AK31" s="475">
        <v>681</v>
      </c>
      <c r="AL31" s="475">
        <v>803</v>
      </c>
      <c r="AM31" s="475">
        <v>0</v>
      </c>
      <c r="AN31" s="475">
        <v>940</v>
      </c>
      <c r="AO31" s="475">
        <v>1005</v>
      </c>
      <c r="AP31" s="475">
        <v>1093</v>
      </c>
      <c r="AQ31" s="475">
        <v>1184</v>
      </c>
      <c r="AR31" s="475">
        <v>1285</v>
      </c>
      <c r="AS31" s="475">
        <v>0</v>
      </c>
      <c r="AT31" s="475">
        <v>0</v>
      </c>
      <c r="AU31" s="475">
        <v>0</v>
      </c>
      <c r="AV31" s="475">
        <v>1679</v>
      </c>
      <c r="AW31" s="475">
        <v>0</v>
      </c>
      <c r="AX31" s="475">
        <v>0</v>
      </c>
      <c r="AY31" s="475">
        <v>0</v>
      </c>
      <c r="AZ31" s="475">
        <v>0</v>
      </c>
      <c r="BA31" s="475">
        <v>2205</v>
      </c>
      <c r="BB31" s="475">
        <v>0</v>
      </c>
      <c r="BC31" s="475">
        <v>0</v>
      </c>
      <c r="BD31" s="475">
        <v>0</v>
      </c>
      <c r="BE31" s="475">
        <v>0</v>
      </c>
      <c r="BF31" s="475">
        <v>0</v>
      </c>
      <c r="BG31" s="475">
        <v>0</v>
      </c>
      <c r="BH31" s="475">
        <v>0</v>
      </c>
      <c r="BI31" s="475">
        <v>0</v>
      </c>
      <c r="BJ31" s="475">
        <v>0</v>
      </c>
      <c r="BK31" s="475">
        <v>0</v>
      </c>
      <c r="BL31" s="475">
        <v>0</v>
      </c>
      <c r="BM31" s="475">
        <v>0</v>
      </c>
    </row>
    <row r="32" spans="1:65" ht="13.5" customHeight="1">
      <c r="A32" s="470">
        <v>155</v>
      </c>
      <c r="B32" s="482" t="str">
        <f t="shared" si="0"/>
        <v> </v>
      </c>
      <c r="C32" s="482" t="str">
        <f t="shared" si="1"/>
        <v> </v>
      </c>
      <c r="D32" s="482" t="str">
        <f t="shared" si="2"/>
        <v> </v>
      </c>
      <c r="E32" s="482" t="str">
        <f t="shared" si="3"/>
        <v> </v>
      </c>
      <c r="F32" s="482" t="str">
        <f t="shared" si="4"/>
        <v> </v>
      </c>
      <c r="G32" s="482" t="str">
        <f t="shared" si="5"/>
        <v> </v>
      </c>
      <c r="H32" s="482" t="str">
        <f t="shared" si="6"/>
        <v> </v>
      </c>
      <c r="I32" s="482" t="str">
        <f t="shared" si="7"/>
        <v> </v>
      </c>
      <c r="J32" s="482" t="str">
        <f t="shared" si="8"/>
        <v> </v>
      </c>
      <c r="K32" s="482">
        <f t="shared" si="9"/>
        <v>1296</v>
      </c>
      <c r="L32" s="482" t="str">
        <f t="shared" si="10"/>
        <v> </v>
      </c>
      <c r="M32" s="482" t="str">
        <f t="shared" si="11"/>
        <v> </v>
      </c>
      <c r="N32" s="482" t="str">
        <f t="shared" si="12"/>
        <v> </v>
      </c>
      <c r="O32" s="482" t="str">
        <f t="shared" si="13"/>
        <v> </v>
      </c>
      <c r="P32" s="482" t="str">
        <f t="shared" si="14"/>
        <v> </v>
      </c>
      <c r="Q32" s="482" t="str">
        <f t="shared" si="15"/>
        <v> </v>
      </c>
      <c r="R32" s="482" t="str">
        <f t="shared" si="16"/>
        <v> </v>
      </c>
      <c r="S32" s="482" t="str">
        <f t="shared" si="17"/>
        <v> </v>
      </c>
      <c r="T32" s="482" t="str">
        <f t="shared" si="18"/>
        <v> </v>
      </c>
      <c r="U32" s="482" t="str">
        <f t="shared" si="19"/>
        <v> </v>
      </c>
      <c r="V32" s="482" t="str">
        <f t="shared" si="20"/>
        <v> </v>
      </c>
      <c r="W32" s="482" t="str">
        <f t="shared" si="21"/>
        <v> </v>
      </c>
      <c r="X32" s="482" t="str">
        <f t="shared" si="22"/>
        <v> </v>
      </c>
      <c r="Y32" s="482" t="str">
        <f t="shared" si="23"/>
        <v> </v>
      </c>
      <c r="Z32" s="482" t="str">
        <f t="shared" si="24"/>
        <v> </v>
      </c>
      <c r="AA32" s="482" t="str">
        <f t="shared" si="25"/>
        <v> </v>
      </c>
      <c r="AB32" s="482" t="str">
        <f t="shared" si="26"/>
        <v> </v>
      </c>
      <c r="AC32" s="482" t="str">
        <f t="shared" si="27"/>
        <v> </v>
      </c>
      <c r="AD32" s="482" t="str">
        <f t="shared" si="28"/>
        <v> </v>
      </c>
      <c r="AE32" s="482" t="str">
        <f t="shared" si="29"/>
        <v> </v>
      </c>
      <c r="AF32" s="482" t="str">
        <f t="shared" si="30"/>
        <v> </v>
      </c>
      <c r="AG32" s="480"/>
      <c r="AH32" s="475">
        <v>155</v>
      </c>
      <c r="AI32" s="475">
        <v>0</v>
      </c>
      <c r="AJ32" s="475">
        <v>0</v>
      </c>
      <c r="AK32" s="475">
        <v>0</v>
      </c>
      <c r="AL32" s="475">
        <v>0</v>
      </c>
      <c r="AM32" s="475">
        <v>0</v>
      </c>
      <c r="AN32" s="475">
        <v>0</v>
      </c>
      <c r="AO32" s="475">
        <v>0</v>
      </c>
      <c r="AP32" s="475">
        <v>0</v>
      </c>
      <c r="AQ32" s="475">
        <v>0</v>
      </c>
      <c r="AR32" s="475">
        <v>1296</v>
      </c>
      <c r="AS32" s="475">
        <v>0</v>
      </c>
      <c r="AT32" s="475">
        <v>0</v>
      </c>
      <c r="AU32" s="475">
        <v>0</v>
      </c>
      <c r="AV32" s="475">
        <v>0</v>
      </c>
      <c r="AW32" s="475">
        <v>0</v>
      </c>
      <c r="AX32" s="475">
        <v>0</v>
      </c>
      <c r="AY32" s="475">
        <v>0</v>
      </c>
      <c r="AZ32" s="475">
        <v>0</v>
      </c>
      <c r="BA32" s="475">
        <v>0</v>
      </c>
      <c r="BB32" s="475">
        <v>0</v>
      </c>
      <c r="BC32" s="475">
        <v>0</v>
      </c>
      <c r="BD32" s="475">
        <v>0</v>
      </c>
      <c r="BE32" s="475">
        <v>0</v>
      </c>
      <c r="BF32" s="475">
        <v>0</v>
      </c>
      <c r="BG32" s="475">
        <v>0</v>
      </c>
      <c r="BH32" s="475">
        <v>0</v>
      </c>
      <c r="BI32" s="475">
        <v>0</v>
      </c>
      <c r="BJ32" s="475">
        <v>0</v>
      </c>
      <c r="BK32" s="475">
        <v>0</v>
      </c>
      <c r="BL32" s="475">
        <v>0</v>
      </c>
      <c r="BM32" s="475">
        <v>0</v>
      </c>
    </row>
    <row r="33" spans="1:65" ht="13.5" customHeight="1">
      <c r="A33" s="470">
        <v>159</v>
      </c>
      <c r="B33" s="482">
        <f t="shared" si="0"/>
        <v>478</v>
      </c>
      <c r="C33" s="482">
        <f t="shared" si="1"/>
        <v>515</v>
      </c>
      <c r="D33" s="482">
        <f t="shared" si="2"/>
        <v>595</v>
      </c>
      <c r="E33" s="482">
        <f t="shared" si="3"/>
        <v>735</v>
      </c>
      <c r="F33" s="482" t="str">
        <f t="shared" si="4"/>
        <v> </v>
      </c>
      <c r="G33" s="482">
        <f t="shared" si="5"/>
        <v>883</v>
      </c>
      <c r="H33" s="482" t="str">
        <f t="shared" si="6"/>
        <v> </v>
      </c>
      <c r="I33" s="482">
        <f t="shared" si="7"/>
        <v>1001</v>
      </c>
      <c r="J33" s="482" t="str">
        <f t="shared" si="8"/>
        <v> </v>
      </c>
      <c r="K33" s="482">
        <f t="shared" si="9"/>
        <v>1121</v>
      </c>
      <c r="L33" s="482" t="str">
        <f t="shared" si="10"/>
        <v> </v>
      </c>
      <c r="M33" s="482">
        <f t="shared" si="11"/>
        <v>1504</v>
      </c>
      <c r="N33" s="482" t="str">
        <f t="shared" si="12"/>
        <v> </v>
      </c>
      <c r="O33" s="482">
        <f t="shared" si="13"/>
        <v>1715</v>
      </c>
      <c r="P33" s="482" t="str">
        <f t="shared" si="14"/>
        <v> </v>
      </c>
      <c r="Q33" s="482" t="str">
        <f t="shared" si="15"/>
        <v> </v>
      </c>
      <c r="R33" s="482" t="str">
        <f t="shared" si="16"/>
        <v> </v>
      </c>
      <c r="S33" s="482">
        <f t="shared" si="17"/>
        <v>2138</v>
      </c>
      <c r="T33" s="482" t="str">
        <f t="shared" si="18"/>
        <v> </v>
      </c>
      <c r="U33" s="482" t="str">
        <f t="shared" si="19"/>
        <v> </v>
      </c>
      <c r="V33" s="482" t="str">
        <f t="shared" si="20"/>
        <v> </v>
      </c>
      <c r="W33" s="482" t="str">
        <f t="shared" si="21"/>
        <v> </v>
      </c>
      <c r="X33" s="482" t="str">
        <f t="shared" si="22"/>
        <v> </v>
      </c>
      <c r="Y33" s="482" t="str">
        <f t="shared" si="23"/>
        <v> </v>
      </c>
      <c r="Z33" s="482" t="str">
        <f t="shared" si="24"/>
        <v> </v>
      </c>
      <c r="AA33" s="482" t="str">
        <f t="shared" si="25"/>
        <v> </v>
      </c>
      <c r="AB33" s="482" t="str">
        <f t="shared" si="26"/>
        <v> </v>
      </c>
      <c r="AC33" s="482" t="str">
        <f t="shared" si="27"/>
        <v> </v>
      </c>
      <c r="AD33" s="482" t="str">
        <f t="shared" si="28"/>
        <v> </v>
      </c>
      <c r="AE33" s="482" t="str">
        <f t="shared" si="29"/>
        <v> </v>
      </c>
      <c r="AF33" s="482" t="str">
        <f t="shared" si="30"/>
        <v> </v>
      </c>
      <c r="AG33" s="480"/>
      <c r="AH33" s="475">
        <v>159</v>
      </c>
      <c r="AI33" s="475">
        <v>478</v>
      </c>
      <c r="AJ33" s="475">
        <v>515</v>
      </c>
      <c r="AK33" s="475">
        <v>595</v>
      </c>
      <c r="AL33" s="475">
        <v>735</v>
      </c>
      <c r="AM33" s="475">
        <v>0</v>
      </c>
      <c r="AN33" s="475">
        <v>883</v>
      </c>
      <c r="AO33" s="475">
        <v>0</v>
      </c>
      <c r="AP33" s="475">
        <v>1001</v>
      </c>
      <c r="AQ33" s="475">
        <v>0</v>
      </c>
      <c r="AR33" s="475">
        <v>1121</v>
      </c>
      <c r="AS33" s="475">
        <v>0</v>
      </c>
      <c r="AT33" s="475">
        <v>1504</v>
      </c>
      <c r="AU33" s="475">
        <v>0</v>
      </c>
      <c r="AV33" s="475">
        <v>1715</v>
      </c>
      <c r="AW33" s="475">
        <v>0</v>
      </c>
      <c r="AX33" s="475">
        <v>0</v>
      </c>
      <c r="AY33" s="475">
        <v>0</v>
      </c>
      <c r="AZ33" s="475">
        <v>2138</v>
      </c>
      <c r="BA33" s="475">
        <v>0</v>
      </c>
      <c r="BB33" s="475">
        <v>0</v>
      </c>
      <c r="BC33" s="475">
        <v>0</v>
      </c>
      <c r="BD33" s="475">
        <v>0</v>
      </c>
      <c r="BE33" s="475">
        <v>0</v>
      </c>
      <c r="BF33" s="475">
        <v>0</v>
      </c>
      <c r="BG33" s="475">
        <v>0</v>
      </c>
      <c r="BH33" s="475">
        <v>0</v>
      </c>
      <c r="BI33" s="475">
        <v>0</v>
      </c>
      <c r="BJ33" s="475">
        <v>0</v>
      </c>
      <c r="BK33" s="475">
        <v>0</v>
      </c>
      <c r="BL33" s="475">
        <v>0</v>
      </c>
      <c r="BM33" s="475">
        <v>0</v>
      </c>
    </row>
    <row r="34" spans="1:65" ht="13.5" customHeight="1">
      <c r="A34" s="470">
        <v>163</v>
      </c>
      <c r="B34" s="482">
        <f t="shared" si="0"/>
        <v>485</v>
      </c>
      <c r="C34" s="482" t="str">
        <f t="shared" si="1"/>
        <v> </v>
      </c>
      <c r="D34" s="482">
        <f t="shared" si="2"/>
        <v>720</v>
      </c>
      <c r="E34" s="482">
        <f t="shared" si="3"/>
        <v>848</v>
      </c>
      <c r="F34" s="482" t="str">
        <f t="shared" si="4"/>
        <v> </v>
      </c>
      <c r="G34" s="482">
        <f t="shared" si="5"/>
        <v>1016</v>
      </c>
      <c r="H34" s="482" t="str">
        <f t="shared" si="6"/>
        <v> </v>
      </c>
      <c r="I34" s="482" t="str">
        <f t="shared" si="7"/>
        <v> </v>
      </c>
      <c r="J34" s="482" t="str">
        <f t="shared" si="8"/>
        <v> </v>
      </c>
      <c r="K34" s="482" t="str">
        <f t="shared" si="9"/>
        <v> </v>
      </c>
      <c r="L34" s="482" t="str">
        <f t="shared" si="10"/>
        <v> </v>
      </c>
      <c r="M34" s="482" t="str">
        <f t="shared" si="11"/>
        <v> </v>
      </c>
      <c r="N34" s="482" t="str">
        <f t="shared" si="12"/>
        <v> </v>
      </c>
      <c r="O34" s="482" t="str">
        <f t="shared" si="13"/>
        <v> </v>
      </c>
      <c r="P34" s="482" t="str">
        <f t="shared" si="14"/>
        <v> </v>
      </c>
      <c r="Q34" s="482" t="str">
        <f t="shared" si="15"/>
        <v> </v>
      </c>
      <c r="R34" s="482" t="str">
        <f t="shared" si="16"/>
        <v> </v>
      </c>
      <c r="S34" s="482" t="str">
        <f t="shared" si="17"/>
        <v> </v>
      </c>
      <c r="T34" s="482" t="str">
        <f t="shared" si="18"/>
        <v> </v>
      </c>
      <c r="U34" s="482" t="str">
        <f t="shared" si="19"/>
        <v> </v>
      </c>
      <c r="V34" s="482" t="str">
        <f t="shared" si="20"/>
        <v> </v>
      </c>
      <c r="W34" s="482" t="str">
        <f t="shared" si="21"/>
        <v> </v>
      </c>
      <c r="X34" s="482" t="str">
        <f t="shared" si="22"/>
        <v> </v>
      </c>
      <c r="Y34" s="482" t="str">
        <f t="shared" si="23"/>
        <v> </v>
      </c>
      <c r="Z34" s="482" t="str">
        <f t="shared" si="24"/>
        <v> </v>
      </c>
      <c r="AA34" s="482" t="str">
        <f t="shared" si="25"/>
        <v> </v>
      </c>
      <c r="AB34" s="482" t="str">
        <f t="shared" si="26"/>
        <v> </v>
      </c>
      <c r="AC34" s="482" t="str">
        <f t="shared" si="27"/>
        <v> </v>
      </c>
      <c r="AD34" s="482" t="str">
        <f t="shared" si="28"/>
        <v> </v>
      </c>
      <c r="AE34" s="482" t="str">
        <f t="shared" si="29"/>
        <v> </v>
      </c>
      <c r="AF34" s="482" t="str">
        <f t="shared" si="30"/>
        <v> </v>
      </c>
      <c r="AG34" s="480"/>
      <c r="AH34" s="475">
        <v>163</v>
      </c>
      <c r="AI34" s="475">
        <v>485</v>
      </c>
      <c r="AJ34" s="475">
        <v>0</v>
      </c>
      <c r="AK34" s="475">
        <v>720</v>
      </c>
      <c r="AL34" s="475">
        <v>848</v>
      </c>
      <c r="AM34" s="475">
        <v>0</v>
      </c>
      <c r="AN34" s="475">
        <v>1016</v>
      </c>
      <c r="AO34" s="475">
        <v>0</v>
      </c>
      <c r="AP34" s="475">
        <v>0</v>
      </c>
      <c r="AQ34" s="475">
        <v>0</v>
      </c>
      <c r="AR34" s="475">
        <v>0</v>
      </c>
      <c r="AS34" s="475">
        <v>0</v>
      </c>
      <c r="AT34" s="475">
        <v>0</v>
      </c>
      <c r="AU34" s="475">
        <v>0</v>
      </c>
      <c r="AV34" s="475">
        <v>0</v>
      </c>
      <c r="AW34" s="475">
        <v>0</v>
      </c>
      <c r="AX34" s="475">
        <v>0</v>
      </c>
      <c r="AY34" s="475">
        <v>0</v>
      </c>
      <c r="AZ34" s="475">
        <v>0</v>
      </c>
      <c r="BA34" s="475">
        <v>0</v>
      </c>
      <c r="BB34" s="475">
        <v>0</v>
      </c>
      <c r="BC34" s="475">
        <v>0</v>
      </c>
      <c r="BD34" s="475">
        <v>0</v>
      </c>
      <c r="BE34" s="475">
        <v>0</v>
      </c>
      <c r="BF34" s="475">
        <v>0</v>
      </c>
      <c r="BG34" s="475">
        <v>0</v>
      </c>
      <c r="BH34" s="475">
        <v>0</v>
      </c>
      <c r="BI34" s="475">
        <v>0</v>
      </c>
      <c r="BJ34" s="475">
        <v>0</v>
      </c>
      <c r="BK34" s="475">
        <v>0</v>
      </c>
      <c r="BL34" s="475">
        <v>0</v>
      </c>
      <c r="BM34" s="475">
        <v>0</v>
      </c>
    </row>
    <row r="35" spans="1:65" ht="13.5" customHeight="1">
      <c r="A35" s="470">
        <v>169</v>
      </c>
      <c r="B35" s="482">
        <f t="shared" si="0"/>
        <v>510</v>
      </c>
      <c r="C35" s="482">
        <f t="shared" si="1"/>
        <v>598</v>
      </c>
      <c r="D35" s="482">
        <f t="shared" si="2"/>
        <v>734</v>
      </c>
      <c r="E35" s="482">
        <f t="shared" si="3"/>
        <v>876</v>
      </c>
      <c r="F35" s="482">
        <f t="shared" si="4"/>
        <v>949</v>
      </c>
      <c r="G35" s="482">
        <f t="shared" si="5"/>
        <v>1025</v>
      </c>
      <c r="H35" s="482">
        <f t="shared" si="6"/>
        <v>1100</v>
      </c>
      <c r="I35" s="482">
        <f t="shared" si="7"/>
        <v>1179</v>
      </c>
      <c r="J35" s="482">
        <f t="shared" si="8"/>
        <v>1279</v>
      </c>
      <c r="K35" s="482">
        <f t="shared" si="9"/>
        <v>1375</v>
      </c>
      <c r="L35" s="482">
        <f t="shared" si="10"/>
        <v>1475</v>
      </c>
      <c r="M35" s="482">
        <f t="shared" si="11"/>
        <v>1580</v>
      </c>
      <c r="N35" s="482">
        <f t="shared" si="12"/>
        <v>1684</v>
      </c>
      <c r="O35" s="482">
        <f t="shared" si="13"/>
        <v>1806</v>
      </c>
      <c r="P35" s="482">
        <f t="shared" si="14"/>
        <v>1885</v>
      </c>
      <c r="Q35" s="482">
        <f t="shared" si="15"/>
        <v>1991</v>
      </c>
      <c r="R35" s="482">
        <f t="shared" si="16"/>
        <v>2108</v>
      </c>
      <c r="S35" s="482">
        <f t="shared" si="17"/>
        <v>2230</v>
      </c>
      <c r="T35" s="482">
        <f t="shared" si="18"/>
        <v>2359</v>
      </c>
      <c r="U35" s="482">
        <f t="shared" si="19"/>
        <v>2483</v>
      </c>
      <c r="V35" s="482" t="str">
        <f t="shared" si="20"/>
        <v> </v>
      </c>
      <c r="W35" s="482">
        <f t="shared" si="21"/>
        <v>2731</v>
      </c>
      <c r="X35" s="482">
        <f t="shared" si="22"/>
        <v>3074</v>
      </c>
      <c r="Y35" s="482" t="str">
        <f t="shared" si="23"/>
        <v> </v>
      </c>
      <c r="Z35" s="482" t="str">
        <f t="shared" si="24"/>
        <v> </v>
      </c>
      <c r="AA35" s="482" t="str">
        <f t="shared" si="25"/>
        <v> </v>
      </c>
      <c r="AB35" s="482" t="str">
        <f t="shared" si="26"/>
        <v> </v>
      </c>
      <c r="AC35" s="482">
        <f t="shared" si="27"/>
        <v>3718</v>
      </c>
      <c r="AD35" s="482">
        <f t="shared" si="28"/>
        <v>3875</v>
      </c>
      <c r="AE35" s="482" t="str">
        <f t="shared" si="29"/>
        <v> </v>
      </c>
      <c r="AF35" s="482" t="str">
        <f t="shared" si="30"/>
        <v> </v>
      </c>
      <c r="AG35" s="480"/>
      <c r="AH35" s="475">
        <v>169</v>
      </c>
      <c r="AI35" s="475">
        <v>510</v>
      </c>
      <c r="AJ35" s="475">
        <v>598</v>
      </c>
      <c r="AK35" s="475">
        <v>734</v>
      </c>
      <c r="AL35" s="475">
        <v>876</v>
      </c>
      <c r="AM35" s="475">
        <v>949</v>
      </c>
      <c r="AN35" s="475">
        <v>1025</v>
      </c>
      <c r="AO35" s="475">
        <v>1100</v>
      </c>
      <c r="AP35" s="475">
        <v>1179</v>
      </c>
      <c r="AQ35" s="475">
        <v>1279</v>
      </c>
      <c r="AR35" s="475">
        <v>1375</v>
      </c>
      <c r="AS35" s="475">
        <v>1475</v>
      </c>
      <c r="AT35" s="475">
        <v>1580</v>
      </c>
      <c r="AU35" s="475">
        <v>1684</v>
      </c>
      <c r="AV35" s="475">
        <v>1806</v>
      </c>
      <c r="AW35" s="475">
        <v>1885</v>
      </c>
      <c r="AX35" s="475">
        <v>1991</v>
      </c>
      <c r="AY35" s="475">
        <v>2108</v>
      </c>
      <c r="AZ35" s="475">
        <v>2230</v>
      </c>
      <c r="BA35" s="475">
        <v>2359</v>
      </c>
      <c r="BB35" s="475">
        <v>2483</v>
      </c>
      <c r="BC35" s="475">
        <v>0</v>
      </c>
      <c r="BD35" s="475">
        <v>2731</v>
      </c>
      <c r="BE35" s="475">
        <v>3074</v>
      </c>
      <c r="BF35" s="475">
        <v>0</v>
      </c>
      <c r="BG35" s="475">
        <v>0</v>
      </c>
      <c r="BH35" s="475">
        <v>0</v>
      </c>
      <c r="BI35" s="475">
        <v>0</v>
      </c>
      <c r="BJ35" s="475">
        <v>3718</v>
      </c>
      <c r="BK35" s="475">
        <v>3875</v>
      </c>
      <c r="BL35" s="475">
        <v>0</v>
      </c>
      <c r="BM35" s="475">
        <v>0</v>
      </c>
    </row>
    <row r="36" spans="1:65" ht="13.5" customHeight="1">
      <c r="A36" s="471">
        <v>171</v>
      </c>
      <c r="B36" s="484">
        <f t="shared" si="0"/>
        <v>526</v>
      </c>
      <c r="C36" s="484" t="str">
        <f t="shared" si="1"/>
        <v> </v>
      </c>
      <c r="D36" s="484" t="str">
        <f t="shared" si="2"/>
        <v> </v>
      </c>
      <c r="E36" s="484" t="str">
        <f t="shared" si="3"/>
        <v> </v>
      </c>
      <c r="F36" s="484" t="str">
        <f t="shared" si="4"/>
        <v> </v>
      </c>
      <c r="G36" s="484" t="str">
        <f t="shared" si="5"/>
        <v> </v>
      </c>
      <c r="H36" s="484">
        <f t="shared" si="6"/>
        <v>1170</v>
      </c>
      <c r="I36" s="484" t="str">
        <f t="shared" si="7"/>
        <v> </v>
      </c>
      <c r="J36" s="484" t="str">
        <f t="shared" si="8"/>
        <v> </v>
      </c>
      <c r="K36" s="484" t="str">
        <f t="shared" si="9"/>
        <v> </v>
      </c>
      <c r="L36" s="484" t="str">
        <f t="shared" si="10"/>
        <v> </v>
      </c>
      <c r="M36" s="484" t="str">
        <f t="shared" si="11"/>
        <v> </v>
      </c>
      <c r="N36" s="484" t="str">
        <f t="shared" si="12"/>
        <v> </v>
      </c>
      <c r="O36" s="484" t="str">
        <f t="shared" si="13"/>
        <v> </v>
      </c>
      <c r="P36" s="484" t="str">
        <f t="shared" si="14"/>
        <v> </v>
      </c>
      <c r="Q36" s="484" t="str">
        <f t="shared" si="15"/>
        <v> </v>
      </c>
      <c r="R36" s="484" t="str">
        <f t="shared" si="16"/>
        <v> </v>
      </c>
      <c r="S36" s="484" t="str">
        <f t="shared" si="17"/>
        <v> </v>
      </c>
      <c r="T36" s="484" t="str">
        <f t="shared" si="18"/>
        <v> </v>
      </c>
      <c r="U36" s="484" t="str">
        <f t="shared" si="19"/>
        <v> </v>
      </c>
      <c r="V36" s="484" t="str">
        <f t="shared" si="20"/>
        <v> </v>
      </c>
      <c r="W36" s="484" t="str">
        <f t="shared" si="21"/>
        <v> </v>
      </c>
      <c r="X36" s="484" t="str">
        <f t="shared" si="22"/>
        <v> </v>
      </c>
      <c r="Y36" s="484" t="str">
        <f t="shared" si="23"/>
        <v> </v>
      </c>
      <c r="Z36" s="484" t="str">
        <f t="shared" si="24"/>
        <v> </v>
      </c>
      <c r="AA36" s="484" t="str">
        <f t="shared" si="25"/>
        <v> </v>
      </c>
      <c r="AB36" s="484" t="str">
        <f t="shared" si="26"/>
        <v> </v>
      </c>
      <c r="AC36" s="484" t="str">
        <f t="shared" si="27"/>
        <v> </v>
      </c>
      <c r="AD36" s="484" t="str">
        <f t="shared" si="28"/>
        <v> </v>
      </c>
      <c r="AE36" s="484" t="str">
        <f t="shared" si="29"/>
        <v> </v>
      </c>
      <c r="AF36" s="484" t="str">
        <f t="shared" si="30"/>
        <v> </v>
      </c>
      <c r="AG36" s="480"/>
      <c r="AH36" s="475">
        <v>171</v>
      </c>
      <c r="AI36" s="475">
        <v>526</v>
      </c>
      <c r="AJ36" s="475">
        <v>0</v>
      </c>
      <c r="AK36" s="475">
        <v>0</v>
      </c>
      <c r="AL36" s="475">
        <v>0</v>
      </c>
      <c r="AM36" s="475">
        <v>0</v>
      </c>
      <c r="AN36" s="475">
        <v>0</v>
      </c>
      <c r="AO36" s="475">
        <v>1170</v>
      </c>
      <c r="AP36" s="475">
        <v>0</v>
      </c>
      <c r="AQ36" s="475">
        <v>0</v>
      </c>
      <c r="AR36" s="475">
        <v>0</v>
      </c>
      <c r="AS36" s="475">
        <v>0</v>
      </c>
      <c r="AT36" s="475">
        <v>0</v>
      </c>
      <c r="AU36" s="475">
        <v>0</v>
      </c>
      <c r="AV36" s="475">
        <v>0</v>
      </c>
      <c r="AW36" s="475">
        <v>0</v>
      </c>
      <c r="AX36" s="475">
        <v>0</v>
      </c>
      <c r="AY36" s="475">
        <v>0</v>
      </c>
      <c r="AZ36" s="475">
        <v>0</v>
      </c>
      <c r="BA36" s="475">
        <v>0</v>
      </c>
      <c r="BB36" s="475">
        <v>0</v>
      </c>
      <c r="BC36" s="475">
        <v>0</v>
      </c>
      <c r="BD36" s="475">
        <v>0</v>
      </c>
      <c r="BE36" s="475">
        <v>0</v>
      </c>
      <c r="BF36" s="475">
        <v>0</v>
      </c>
      <c r="BG36" s="475">
        <v>0</v>
      </c>
      <c r="BH36" s="475">
        <v>0</v>
      </c>
      <c r="BI36" s="475">
        <v>0</v>
      </c>
      <c r="BJ36" s="475">
        <v>0</v>
      </c>
      <c r="BK36" s="475">
        <v>0</v>
      </c>
      <c r="BL36" s="475">
        <v>0</v>
      </c>
      <c r="BM36" s="475">
        <v>0</v>
      </c>
    </row>
    <row r="37" spans="1:33" s="487" customFormat="1" ht="13.5" customHeight="1">
      <c r="A37" s="485" t="s">
        <v>157</v>
      </c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AA37" s="486"/>
      <c r="AB37" s="488" t="s">
        <v>22</v>
      </c>
      <c r="AC37" s="486"/>
      <c r="AE37" s="133"/>
      <c r="AF37" s="133"/>
      <c r="AG37" s="133"/>
    </row>
    <row r="38" spans="1:33" s="487" customFormat="1" ht="13.5" customHeight="1">
      <c r="A38" s="111" t="s">
        <v>21</v>
      </c>
      <c r="B38" s="488"/>
      <c r="C38" s="111"/>
      <c r="D38" s="488"/>
      <c r="E38" s="111"/>
      <c r="F38" s="488"/>
      <c r="G38" s="111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486"/>
      <c r="V38" s="486"/>
      <c r="W38" s="384"/>
      <c r="X38" s="384"/>
      <c r="AA38" s="486"/>
      <c r="AB38" s="489" t="s">
        <v>194</v>
      </c>
      <c r="AC38" s="486"/>
      <c r="AE38" s="384"/>
      <c r="AF38" s="384"/>
      <c r="AG38" s="486"/>
    </row>
    <row r="39" spans="1:33" s="487" customFormat="1" ht="13.5" customHeight="1">
      <c r="A39" s="1027" t="s">
        <v>23</v>
      </c>
      <c r="B39" s="1028"/>
      <c r="C39" s="1028"/>
      <c r="D39" s="1028"/>
      <c r="E39" s="1028"/>
      <c r="F39" s="1028"/>
      <c r="G39" s="1028"/>
      <c r="H39" s="1028"/>
      <c r="I39" s="1028"/>
      <c r="J39" s="1028"/>
      <c r="K39" s="1028"/>
      <c r="L39" s="1028"/>
      <c r="M39" s="1028"/>
      <c r="N39" s="1028"/>
      <c r="O39" s="1028"/>
      <c r="P39" s="1028"/>
      <c r="Q39" s="1028"/>
      <c r="R39" s="1028"/>
      <c r="S39" s="1028"/>
      <c r="T39" s="133"/>
      <c r="U39" s="486"/>
      <c r="V39" s="486"/>
      <c r="W39" s="384"/>
      <c r="X39" s="384"/>
      <c r="AA39" s="486"/>
      <c r="AB39" s="489" t="s">
        <v>195</v>
      </c>
      <c r="AC39" s="486"/>
      <c r="AE39" s="384"/>
      <c r="AF39" s="384"/>
      <c r="AG39" s="486"/>
    </row>
    <row r="40" spans="1:33" s="487" customFormat="1" ht="13.5" customHeight="1">
      <c r="A40" s="1027" t="s">
        <v>24</v>
      </c>
      <c r="B40" s="1028"/>
      <c r="C40" s="1028"/>
      <c r="D40" s="1028"/>
      <c r="E40" s="1028"/>
      <c r="F40" s="1028"/>
      <c r="G40" s="1028"/>
      <c r="H40" s="1028"/>
      <c r="I40" s="1028"/>
      <c r="J40" s="1028"/>
      <c r="K40" s="1028"/>
      <c r="L40" s="1028"/>
      <c r="M40" s="1028"/>
      <c r="N40" s="1028"/>
      <c r="O40" s="1028"/>
      <c r="P40" s="1028"/>
      <c r="Q40" s="1028"/>
      <c r="R40" s="1028"/>
      <c r="S40" s="1028"/>
      <c r="T40" s="133"/>
      <c r="U40" s="486"/>
      <c r="V40" s="486"/>
      <c r="W40" s="384"/>
      <c r="X40" s="384"/>
      <c r="AA40" s="486"/>
      <c r="AB40" s="489" t="s">
        <v>196</v>
      </c>
      <c r="AC40" s="486"/>
      <c r="AE40" s="384"/>
      <c r="AF40" s="384"/>
      <c r="AG40" s="486"/>
    </row>
    <row r="41" spans="1:33" s="487" customFormat="1" ht="13.5" customHeight="1">
      <c r="A41" s="1029" t="s">
        <v>25</v>
      </c>
      <c r="B41" s="1030"/>
      <c r="C41" s="1030"/>
      <c r="D41" s="1030"/>
      <c r="E41" s="1030"/>
      <c r="F41" s="1030"/>
      <c r="G41" s="1030"/>
      <c r="H41" s="1030"/>
      <c r="I41" s="1030"/>
      <c r="J41" s="1030"/>
      <c r="K41" s="1030"/>
      <c r="L41" s="1030"/>
      <c r="M41" s="1030"/>
      <c r="N41" s="1030"/>
      <c r="O41" s="1030"/>
      <c r="P41" s="1030"/>
      <c r="Q41" s="1030"/>
      <c r="R41" s="1030"/>
      <c r="S41" s="1030"/>
      <c r="T41" s="133"/>
      <c r="U41" s="486"/>
      <c r="V41" s="486"/>
      <c r="W41" s="384"/>
      <c r="X41" s="384"/>
      <c r="AA41" s="486"/>
      <c r="AB41" s="489" t="s">
        <v>197</v>
      </c>
      <c r="AC41" s="486"/>
      <c r="AE41" s="384"/>
      <c r="AF41" s="384"/>
      <c r="AG41" s="486"/>
    </row>
    <row r="42" spans="1:33" s="487" customFormat="1" ht="13.5" customHeight="1">
      <c r="A42" s="473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133"/>
      <c r="U42" s="486"/>
      <c r="V42" s="486"/>
      <c r="W42" s="384"/>
      <c r="X42" s="384"/>
      <c r="AA42" s="486"/>
      <c r="AB42" s="489" t="s">
        <v>198</v>
      </c>
      <c r="AC42" s="486"/>
      <c r="AE42" s="384"/>
      <c r="AF42" s="384"/>
      <c r="AG42" s="486"/>
    </row>
    <row r="43" spans="1:65" ht="13.5" customHeight="1">
      <c r="A43" s="472">
        <v>178</v>
      </c>
      <c r="B43" s="479">
        <f aca="true" t="shared" si="31" ref="B43:B72">IF(AI43&lt;&gt;0,AI43*(1-$AD$6)," ")</f>
        <v>543</v>
      </c>
      <c r="C43" s="479">
        <f aca="true" t="shared" si="32" ref="C43:C72">IF(AJ43&lt;&gt;0,AJ43*(1-$AD$6)," ")</f>
        <v>636</v>
      </c>
      <c r="D43" s="479">
        <f aca="true" t="shared" si="33" ref="D43:D72">IF(AK43&lt;&gt;0,AK43*(1-$AD$6)," ")</f>
        <v>794</v>
      </c>
      <c r="E43" s="479">
        <f aca="true" t="shared" si="34" ref="E43:E72">IF(AL43&lt;&gt;0,AL43*(1-$AD$6)," ")</f>
        <v>949</v>
      </c>
      <c r="F43" s="479" t="str">
        <f aca="true" t="shared" si="35" ref="F43:F72">IF(AM43&lt;&gt;0,AM43*(1-$AD$6)," ")</f>
        <v> </v>
      </c>
      <c r="G43" s="479">
        <f aca="true" t="shared" si="36" ref="G43:G72">IF(AN43&lt;&gt;0,AN43*(1-$AD$6)," ")</f>
        <v>1075</v>
      </c>
      <c r="H43" s="479" t="str">
        <f aca="true" t="shared" si="37" ref="H43:H72">IF(AO43&lt;&gt;0,AO43*(1-$AD$6)," ")</f>
        <v> </v>
      </c>
      <c r="I43" s="479">
        <f aca="true" t="shared" si="38" ref="I43:I72">IF(AP43&lt;&gt;0,AP43*(1-$AD$6)," ")</f>
        <v>1236</v>
      </c>
      <c r="J43" s="479">
        <f aca="true" t="shared" si="39" ref="J43:J72">IF(AQ43&lt;&gt;0,AQ43*(1-$AD$6)," ")</f>
        <v>1329</v>
      </c>
      <c r="K43" s="479">
        <f aca="true" t="shared" si="40" ref="K43:K72">IF(AR43&lt;&gt;0,AR43*(1-$AD$6)," ")</f>
        <v>1428</v>
      </c>
      <c r="L43" s="479" t="str">
        <f aca="true" t="shared" si="41" ref="L43:L72">IF(AS43&lt;&gt;0,AS43*(1-$AD$6)," ")</f>
        <v> </v>
      </c>
      <c r="M43" s="479" t="str">
        <f aca="true" t="shared" si="42" ref="M43:M72">IF(AT43&lt;&gt;0,AT43*(1-$AD$6)," ")</f>
        <v> </v>
      </c>
      <c r="N43" s="479" t="str">
        <f aca="true" t="shared" si="43" ref="N43:N72">IF(AU43&lt;&gt;0,AU43*(1-$AD$6)," ")</f>
        <v> </v>
      </c>
      <c r="O43" s="479">
        <f aca="true" t="shared" si="44" ref="O43:O72">IF(AV43&lt;&gt;0,AV43*(1-$AD$6)," ")</f>
        <v>1870</v>
      </c>
      <c r="P43" s="479" t="str">
        <f aca="true" t="shared" si="45" ref="P43:P72">IF(AW43&lt;&gt;0,AW43*(1-$AD$6)," ")</f>
        <v> </v>
      </c>
      <c r="Q43" s="479" t="str">
        <f aca="true" t="shared" si="46" ref="Q43:Q72">IF(AX43&lt;&gt;0,AX43*(1-$AD$6)," ")</f>
        <v> </v>
      </c>
      <c r="R43" s="479" t="str">
        <f aca="true" t="shared" si="47" ref="R43:R72">IF(AY43&lt;&gt;0,AY43*(1-$AD$6)," ")</f>
        <v> </v>
      </c>
      <c r="S43" s="479">
        <f aca="true" t="shared" si="48" ref="S43:S72">IF(AZ43&lt;&gt;0,AZ43*(1-$AD$6)," ")</f>
        <v>2295</v>
      </c>
      <c r="T43" s="479" t="str">
        <f aca="true" t="shared" si="49" ref="T43:T72">IF(BA43&lt;&gt;0,BA43*(1-$AD$6)," ")</f>
        <v> </v>
      </c>
      <c r="U43" s="479" t="str">
        <f aca="true" t="shared" si="50" ref="U43:U72">IF(BB43&lt;&gt;0,BB43*(1-$AD$6)," ")</f>
        <v> </v>
      </c>
      <c r="V43" s="479" t="str">
        <f aca="true" t="shared" si="51" ref="V43:V72">IF(BC43&lt;&gt;0,BC43*(1-$AD$6)," ")</f>
        <v> </v>
      </c>
      <c r="W43" s="479" t="str">
        <f aca="true" t="shared" si="52" ref="W43:W72">IF(BD43&lt;&gt;0,BD43*(1-$AD$6)," ")</f>
        <v> </v>
      </c>
      <c r="X43" s="479" t="str">
        <f aca="true" t="shared" si="53" ref="X43:X72">IF(BE43&lt;&gt;0,BE43*(1-$AD$6)," ")</f>
        <v> </v>
      </c>
      <c r="Y43" s="479" t="str">
        <f aca="true" t="shared" si="54" ref="Y43:Y72">IF(BF43&lt;&gt;0,BF43*(1-$AD$6)," ")</f>
        <v> </v>
      </c>
      <c r="Z43" s="479" t="str">
        <f aca="true" t="shared" si="55" ref="Z43:Z72">IF(BG43&lt;&gt;0,BG43*(1-$AD$6)," ")</f>
        <v> </v>
      </c>
      <c r="AA43" s="479" t="str">
        <f aca="true" t="shared" si="56" ref="AA43:AA72">IF(BH43&lt;&gt;0,BH43*(1-$AD$6)," ")</f>
        <v> </v>
      </c>
      <c r="AB43" s="479" t="str">
        <f aca="true" t="shared" si="57" ref="AB43:AB72">IF(BI43&lt;&gt;0,BI43*(1-$AD$6)," ")</f>
        <v> </v>
      </c>
      <c r="AC43" s="479" t="str">
        <f aca="true" t="shared" si="58" ref="AC43:AC72">IF(BJ43&lt;&gt;0,BJ43*(1-$AD$6)," ")</f>
        <v> </v>
      </c>
      <c r="AD43" s="479" t="str">
        <f aca="true" t="shared" si="59" ref="AD43:AD72">IF(BK43&lt;&gt;0,BK43*(1-$AD$6)," ")</f>
        <v> </v>
      </c>
      <c r="AE43" s="479" t="str">
        <f aca="true" t="shared" si="60" ref="AE43:AE72">IF(BL43&lt;&gt;0,BL43*(1-$AD$6)," ")</f>
        <v> </v>
      </c>
      <c r="AF43" s="479" t="str">
        <f aca="true" t="shared" si="61" ref="AF43:AF72">IF(BM43&lt;&gt;0,BM43*(1-$AD$6)," ")</f>
        <v> </v>
      </c>
      <c r="AG43" s="480"/>
      <c r="AH43" s="490">
        <v>178</v>
      </c>
      <c r="AI43" s="475">
        <v>543</v>
      </c>
      <c r="AJ43" s="475">
        <v>636</v>
      </c>
      <c r="AK43" s="475">
        <v>794</v>
      </c>
      <c r="AL43" s="475">
        <v>949</v>
      </c>
      <c r="AM43" s="475">
        <v>0</v>
      </c>
      <c r="AN43" s="475">
        <v>1075</v>
      </c>
      <c r="AO43" s="475">
        <v>0</v>
      </c>
      <c r="AP43" s="475">
        <v>1236</v>
      </c>
      <c r="AQ43" s="475">
        <v>1329</v>
      </c>
      <c r="AR43" s="475">
        <v>1428</v>
      </c>
      <c r="AS43" s="475">
        <v>0</v>
      </c>
      <c r="AT43" s="475">
        <v>0</v>
      </c>
      <c r="AU43" s="475">
        <v>0</v>
      </c>
      <c r="AV43" s="475">
        <v>1870</v>
      </c>
      <c r="AW43" s="475">
        <v>0</v>
      </c>
      <c r="AX43" s="475">
        <v>0</v>
      </c>
      <c r="AY43" s="475">
        <v>0</v>
      </c>
      <c r="AZ43" s="475">
        <v>2295</v>
      </c>
      <c r="BA43" s="475">
        <v>0</v>
      </c>
      <c r="BB43" s="475">
        <v>0</v>
      </c>
      <c r="BC43" s="475">
        <v>0</v>
      </c>
      <c r="BD43" s="475">
        <v>0</v>
      </c>
      <c r="BE43" s="475">
        <v>0</v>
      </c>
      <c r="BF43" s="475">
        <v>0</v>
      </c>
      <c r="BG43" s="475">
        <v>0</v>
      </c>
      <c r="BH43" s="475">
        <v>0</v>
      </c>
      <c r="BI43" s="475">
        <v>0</v>
      </c>
      <c r="BJ43" s="475">
        <v>0</v>
      </c>
      <c r="BK43" s="475">
        <v>0</v>
      </c>
      <c r="BL43" s="475">
        <v>0</v>
      </c>
      <c r="BM43" s="475">
        <v>0</v>
      </c>
    </row>
    <row r="44" spans="1:65" ht="13.5" customHeight="1">
      <c r="A44" s="470">
        <v>183</v>
      </c>
      <c r="B44" s="481">
        <f t="shared" si="31"/>
        <v>560</v>
      </c>
      <c r="C44" s="481">
        <f t="shared" si="32"/>
        <v>654</v>
      </c>
      <c r="D44" s="481">
        <f t="shared" si="33"/>
        <v>808</v>
      </c>
      <c r="E44" s="481">
        <f t="shared" si="34"/>
        <v>973</v>
      </c>
      <c r="F44" s="481" t="str">
        <f t="shared" si="35"/>
        <v> </v>
      </c>
      <c r="G44" s="481">
        <f t="shared" si="36"/>
        <v>1098</v>
      </c>
      <c r="H44" s="481" t="str">
        <f t="shared" si="37"/>
        <v> </v>
      </c>
      <c r="I44" s="481" t="str">
        <f t="shared" si="38"/>
        <v> </v>
      </c>
      <c r="J44" s="481" t="str">
        <f t="shared" si="39"/>
        <v> </v>
      </c>
      <c r="K44" s="481">
        <f t="shared" si="40"/>
        <v>1464</v>
      </c>
      <c r="L44" s="481" t="str">
        <f t="shared" si="41"/>
        <v> </v>
      </c>
      <c r="M44" s="481" t="str">
        <f t="shared" si="42"/>
        <v> </v>
      </c>
      <c r="N44" s="481" t="str">
        <f t="shared" si="43"/>
        <v> </v>
      </c>
      <c r="O44" s="481" t="str">
        <f t="shared" si="44"/>
        <v> </v>
      </c>
      <c r="P44" s="481" t="str">
        <f t="shared" si="45"/>
        <v> </v>
      </c>
      <c r="Q44" s="481" t="str">
        <f t="shared" si="46"/>
        <v> </v>
      </c>
      <c r="R44" s="481" t="str">
        <f t="shared" si="47"/>
        <v> </v>
      </c>
      <c r="S44" s="481" t="str">
        <f t="shared" si="48"/>
        <v> </v>
      </c>
      <c r="T44" s="481" t="str">
        <f t="shared" si="49"/>
        <v> </v>
      </c>
      <c r="U44" s="481" t="str">
        <f t="shared" si="50"/>
        <v> </v>
      </c>
      <c r="V44" s="481" t="str">
        <f t="shared" si="51"/>
        <v> </v>
      </c>
      <c r="W44" s="481" t="str">
        <f t="shared" si="52"/>
        <v> </v>
      </c>
      <c r="X44" s="481" t="str">
        <f t="shared" si="53"/>
        <v> </v>
      </c>
      <c r="Y44" s="481" t="str">
        <f t="shared" si="54"/>
        <v> </v>
      </c>
      <c r="Z44" s="481" t="str">
        <f t="shared" si="55"/>
        <v> </v>
      </c>
      <c r="AA44" s="481" t="str">
        <f t="shared" si="56"/>
        <v> </v>
      </c>
      <c r="AB44" s="481" t="str">
        <f t="shared" si="57"/>
        <v> </v>
      </c>
      <c r="AC44" s="481" t="str">
        <f t="shared" si="58"/>
        <v> </v>
      </c>
      <c r="AD44" s="481" t="str">
        <f t="shared" si="59"/>
        <v> </v>
      </c>
      <c r="AE44" s="481" t="str">
        <f t="shared" si="60"/>
        <v> </v>
      </c>
      <c r="AF44" s="481" t="str">
        <f t="shared" si="61"/>
        <v> </v>
      </c>
      <c r="AG44" s="480"/>
      <c r="AH44" s="490">
        <v>183</v>
      </c>
      <c r="AI44" s="475">
        <v>560</v>
      </c>
      <c r="AJ44" s="475">
        <v>654</v>
      </c>
      <c r="AK44" s="475">
        <v>808</v>
      </c>
      <c r="AL44" s="475">
        <v>973</v>
      </c>
      <c r="AM44" s="475">
        <v>0</v>
      </c>
      <c r="AN44" s="475">
        <v>1098</v>
      </c>
      <c r="AO44" s="475">
        <v>0</v>
      </c>
      <c r="AP44" s="475">
        <v>0</v>
      </c>
      <c r="AQ44" s="475">
        <v>0</v>
      </c>
      <c r="AR44" s="475">
        <v>1464</v>
      </c>
      <c r="AS44" s="475">
        <v>0</v>
      </c>
      <c r="AT44" s="475">
        <v>0</v>
      </c>
      <c r="AU44" s="475">
        <v>0</v>
      </c>
      <c r="AV44" s="475">
        <v>0</v>
      </c>
      <c r="AW44" s="475">
        <v>0</v>
      </c>
      <c r="AX44" s="475">
        <v>0</v>
      </c>
      <c r="AY44" s="475">
        <v>0</v>
      </c>
      <c r="AZ44" s="475">
        <v>0</v>
      </c>
      <c r="BA44" s="475">
        <v>0</v>
      </c>
      <c r="BB44" s="475">
        <v>0</v>
      </c>
      <c r="BC44" s="475">
        <v>0</v>
      </c>
      <c r="BD44" s="475">
        <v>0</v>
      </c>
      <c r="BE44" s="475">
        <v>0</v>
      </c>
      <c r="BF44" s="475">
        <v>0</v>
      </c>
      <c r="BG44" s="475">
        <v>0</v>
      </c>
      <c r="BH44" s="475">
        <v>0</v>
      </c>
      <c r="BI44" s="475">
        <v>0</v>
      </c>
      <c r="BJ44" s="475">
        <v>0</v>
      </c>
      <c r="BK44" s="475">
        <v>0</v>
      </c>
      <c r="BL44" s="475">
        <v>0</v>
      </c>
      <c r="BM44" s="475">
        <v>0</v>
      </c>
    </row>
    <row r="45" spans="1:65" ht="13.5" customHeight="1">
      <c r="A45" s="470">
        <v>186</v>
      </c>
      <c r="B45" s="482" t="str">
        <f t="shared" si="31"/>
        <v> </v>
      </c>
      <c r="C45" s="482" t="str">
        <f t="shared" si="32"/>
        <v> </v>
      </c>
      <c r="D45" s="482">
        <f t="shared" si="33"/>
        <v>824</v>
      </c>
      <c r="E45" s="482" t="str">
        <f t="shared" si="34"/>
        <v> </v>
      </c>
      <c r="F45" s="482" t="str">
        <f t="shared" si="35"/>
        <v> </v>
      </c>
      <c r="G45" s="482">
        <f t="shared" si="36"/>
        <v>1123</v>
      </c>
      <c r="H45" s="482" t="str">
        <f t="shared" si="37"/>
        <v> </v>
      </c>
      <c r="I45" s="482">
        <f t="shared" si="38"/>
        <v>1285</v>
      </c>
      <c r="J45" s="482" t="str">
        <f t="shared" si="39"/>
        <v> </v>
      </c>
      <c r="K45" s="482">
        <f t="shared" si="40"/>
        <v>1481</v>
      </c>
      <c r="L45" s="482" t="str">
        <f t="shared" si="41"/>
        <v> </v>
      </c>
      <c r="M45" s="482" t="str">
        <f t="shared" si="42"/>
        <v> </v>
      </c>
      <c r="N45" s="482" t="str">
        <f t="shared" si="43"/>
        <v> </v>
      </c>
      <c r="O45" s="482">
        <f t="shared" si="44"/>
        <v>1948</v>
      </c>
      <c r="P45" s="482" t="str">
        <f t="shared" si="45"/>
        <v> </v>
      </c>
      <c r="Q45" s="482" t="str">
        <f t="shared" si="46"/>
        <v> </v>
      </c>
      <c r="R45" s="482" t="str">
        <f t="shared" si="47"/>
        <v> </v>
      </c>
      <c r="S45" s="482" t="str">
        <f t="shared" si="48"/>
        <v> </v>
      </c>
      <c r="T45" s="482" t="str">
        <f t="shared" si="49"/>
        <v> </v>
      </c>
      <c r="U45" s="482" t="str">
        <f t="shared" si="50"/>
        <v> </v>
      </c>
      <c r="V45" s="482" t="str">
        <f t="shared" si="51"/>
        <v> </v>
      </c>
      <c r="W45" s="482" t="str">
        <f t="shared" si="52"/>
        <v> </v>
      </c>
      <c r="X45" s="482" t="str">
        <f t="shared" si="53"/>
        <v> </v>
      </c>
      <c r="Y45" s="482" t="str">
        <f t="shared" si="54"/>
        <v> </v>
      </c>
      <c r="Z45" s="482" t="str">
        <f t="shared" si="55"/>
        <v> </v>
      </c>
      <c r="AA45" s="482" t="str">
        <f t="shared" si="56"/>
        <v> </v>
      </c>
      <c r="AB45" s="482" t="str">
        <f t="shared" si="57"/>
        <v> </v>
      </c>
      <c r="AC45" s="482" t="str">
        <f t="shared" si="58"/>
        <v> </v>
      </c>
      <c r="AD45" s="482" t="str">
        <f t="shared" si="59"/>
        <v> </v>
      </c>
      <c r="AE45" s="482" t="str">
        <f t="shared" si="60"/>
        <v> </v>
      </c>
      <c r="AF45" s="482" t="str">
        <f t="shared" si="61"/>
        <v> </v>
      </c>
      <c r="AG45" s="480"/>
      <c r="AH45" s="490">
        <v>186</v>
      </c>
      <c r="AI45" s="475">
        <v>0</v>
      </c>
      <c r="AJ45" s="475">
        <v>0</v>
      </c>
      <c r="AK45" s="475">
        <v>824</v>
      </c>
      <c r="AL45" s="475">
        <v>0</v>
      </c>
      <c r="AM45" s="475">
        <v>0</v>
      </c>
      <c r="AN45" s="475">
        <v>1123</v>
      </c>
      <c r="AO45" s="475">
        <v>0</v>
      </c>
      <c r="AP45" s="475">
        <v>1285</v>
      </c>
      <c r="AQ45" s="475">
        <v>0</v>
      </c>
      <c r="AR45" s="475">
        <v>1481</v>
      </c>
      <c r="AS45" s="475">
        <v>0</v>
      </c>
      <c r="AT45" s="475">
        <v>0</v>
      </c>
      <c r="AU45" s="475">
        <v>0</v>
      </c>
      <c r="AV45" s="475">
        <v>1948</v>
      </c>
      <c r="AW45" s="475">
        <v>0</v>
      </c>
      <c r="AX45" s="475">
        <v>0</v>
      </c>
      <c r="AY45" s="475">
        <v>0</v>
      </c>
      <c r="AZ45" s="475">
        <v>0</v>
      </c>
      <c r="BA45" s="475">
        <v>0</v>
      </c>
      <c r="BB45" s="475">
        <v>0</v>
      </c>
      <c r="BC45" s="475">
        <v>0</v>
      </c>
      <c r="BD45" s="475">
        <v>0</v>
      </c>
      <c r="BE45" s="475">
        <v>0</v>
      </c>
      <c r="BF45" s="475">
        <v>0</v>
      </c>
      <c r="BG45" s="475">
        <v>0</v>
      </c>
      <c r="BH45" s="475">
        <v>0</v>
      </c>
      <c r="BI45" s="475">
        <v>0</v>
      </c>
      <c r="BJ45" s="475">
        <v>0</v>
      </c>
      <c r="BK45" s="475">
        <v>0</v>
      </c>
      <c r="BL45" s="475">
        <v>0</v>
      </c>
      <c r="BM45" s="475">
        <v>0</v>
      </c>
    </row>
    <row r="46" spans="1:65" ht="13.5" customHeight="1">
      <c r="A46" s="470">
        <v>191</v>
      </c>
      <c r="B46" s="482">
        <f t="shared" si="31"/>
        <v>586</v>
      </c>
      <c r="C46" s="482" t="str">
        <f t="shared" si="32"/>
        <v> </v>
      </c>
      <c r="D46" s="482">
        <f t="shared" si="33"/>
        <v>851</v>
      </c>
      <c r="E46" s="482">
        <f t="shared" si="34"/>
        <v>1013</v>
      </c>
      <c r="F46" s="482" t="str">
        <f t="shared" si="35"/>
        <v> </v>
      </c>
      <c r="G46" s="482">
        <f t="shared" si="36"/>
        <v>1140</v>
      </c>
      <c r="H46" s="482">
        <f t="shared" si="37"/>
        <v>1213</v>
      </c>
      <c r="I46" s="482">
        <f t="shared" si="38"/>
        <v>1311</v>
      </c>
      <c r="J46" s="482" t="str">
        <f t="shared" si="39"/>
        <v> </v>
      </c>
      <c r="K46" s="482">
        <f t="shared" si="40"/>
        <v>1508</v>
      </c>
      <c r="L46" s="482" t="str">
        <f t="shared" si="41"/>
        <v> </v>
      </c>
      <c r="M46" s="482">
        <f t="shared" si="42"/>
        <v>1745</v>
      </c>
      <c r="N46" s="482" t="str">
        <f t="shared" si="43"/>
        <v> </v>
      </c>
      <c r="O46" s="482">
        <f t="shared" si="44"/>
        <v>1970</v>
      </c>
      <c r="P46" s="482" t="str">
        <f t="shared" si="45"/>
        <v> </v>
      </c>
      <c r="Q46" s="482">
        <f t="shared" si="46"/>
        <v>2170</v>
      </c>
      <c r="R46" s="482" t="str">
        <f t="shared" si="47"/>
        <v> </v>
      </c>
      <c r="S46" s="482" t="str">
        <f t="shared" si="48"/>
        <v> </v>
      </c>
      <c r="T46" s="482" t="str">
        <f t="shared" si="49"/>
        <v> </v>
      </c>
      <c r="U46" s="482" t="str">
        <f t="shared" si="50"/>
        <v> </v>
      </c>
      <c r="V46" s="482" t="str">
        <f t="shared" si="51"/>
        <v> </v>
      </c>
      <c r="W46" s="482" t="str">
        <f t="shared" si="52"/>
        <v> </v>
      </c>
      <c r="X46" s="482" t="str">
        <f t="shared" si="53"/>
        <v> </v>
      </c>
      <c r="Y46" s="482" t="str">
        <f t="shared" si="54"/>
        <v> </v>
      </c>
      <c r="Z46" s="482" t="str">
        <f t="shared" si="55"/>
        <v> </v>
      </c>
      <c r="AA46" s="482" t="str">
        <f t="shared" si="56"/>
        <v> </v>
      </c>
      <c r="AB46" s="482" t="str">
        <f t="shared" si="57"/>
        <v> </v>
      </c>
      <c r="AC46" s="482" t="str">
        <f t="shared" si="58"/>
        <v> </v>
      </c>
      <c r="AD46" s="482" t="str">
        <f t="shared" si="59"/>
        <v> </v>
      </c>
      <c r="AE46" s="482" t="str">
        <f t="shared" si="60"/>
        <v> </v>
      </c>
      <c r="AF46" s="482" t="str">
        <f t="shared" si="61"/>
        <v> </v>
      </c>
      <c r="AG46" s="480"/>
      <c r="AH46" s="490">
        <v>191</v>
      </c>
      <c r="AI46" s="475">
        <v>586</v>
      </c>
      <c r="AJ46" s="475">
        <v>0</v>
      </c>
      <c r="AK46" s="475">
        <v>851</v>
      </c>
      <c r="AL46" s="475">
        <v>1013</v>
      </c>
      <c r="AM46" s="475">
        <v>0</v>
      </c>
      <c r="AN46" s="475">
        <v>1140</v>
      </c>
      <c r="AO46" s="475">
        <v>1213</v>
      </c>
      <c r="AP46" s="475">
        <v>1311</v>
      </c>
      <c r="AQ46" s="475">
        <v>0</v>
      </c>
      <c r="AR46" s="475">
        <v>1508</v>
      </c>
      <c r="AS46" s="475">
        <v>0</v>
      </c>
      <c r="AT46" s="475">
        <v>1745</v>
      </c>
      <c r="AU46" s="475">
        <v>0</v>
      </c>
      <c r="AV46" s="475">
        <v>1970</v>
      </c>
      <c r="AW46" s="475">
        <v>0</v>
      </c>
      <c r="AX46" s="475">
        <v>2170</v>
      </c>
      <c r="AY46" s="475">
        <v>0</v>
      </c>
      <c r="AZ46" s="475">
        <v>0</v>
      </c>
      <c r="BA46" s="475">
        <v>0</v>
      </c>
      <c r="BB46" s="475">
        <v>0</v>
      </c>
      <c r="BC46" s="475">
        <v>0</v>
      </c>
      <c r="BD46" s="475">
        <v>0</v>
      </c>
      <c r="BE46" s="475">
        <v>0</v>
      </c>
      <c r="BF46" s="475">
        <v>0</v>
      </c>
      <c r="BG46" s="475">
        <v>0</v>
      </c>
      <c r="BH46" s="475">
        <v>0</v>
      </c>
      <c r="BI46" s="475">
        <v>0</v>
      </c>
      <c r="BJ46" s="475">
        <v>0</v>
      </c>
      <c r="BK46" s="475">
        <v>0</v>
      </c>
      <c r="BL46" s="475">
        <v>0</v>
      </c>
      <c r="BM46" s="475">
        <v>0</v>
      </c>
    </row>
    <row r="47" spans="1:65" ht="13.5" customHeight="1">
      <c r="A47" s="470">
        <v>194</v>
      </c>
      <c r="B47" s="482">
        <f t="shared" si="31"/>
        <v>604</v>
      </c>
      <c r="C47" s="482">
        <f t="shared" si="32"/>
        <v>693</v>
      </c>
      <c r="D47" s="482">
        <f t="shared" si="33"/>
        <v>865</v>
      </c>
      <c r="E47" s="482">
        <f t="shared" si="34"/>
        <v>1025</v>
      </c>
      <c r="F47" s="482" t="str">
        <f t="shared" si="35"/>
        <v> </v>
      </c>
      <c r="G47" s="482">
        <f t="shared" si="36"/>
        <v>1160</v>
      </c>
      <c r="H47" s="482">
        <f t="shared" si="37"/>
        <v>1230</v>
      </c>
      <c r="I47" s="482">
        <f t="shared" si="38"/>
        <v>1329</v>
      </c>
      <c r="J47" s="482">
        <f t="shared" si="39"/>
        <v>1439</v>
      </c>
      <c r="K47" s="482">
        <f t="shared" si="40"/>
        <v>1540</v>
      </c>
      <c r="L47" s="482">
        <f t="shared" si="41"/>
        <v>1651</v>
      </c>
      <c r="M47" s="482">
        <f t="shared" si="42"/>
        <v>1770</v>
      </c>
      <c r="N47" s="482" t="str">
        <f t="shared" si="43"/>
        <v> </v>
      </c>
      <c r="O47" s="482">
        <f t="shared" si="44"/>
        <v>1996</v>
      </c>
      <c r="P47" s="482" t="str">
        <f t="shared" si="45"/>
        <v> </v>
      </c>
      <c r="Q47" s="482">
        <f t="shared" si="46"/>
        <v>2201</v>
      </c>
      <c r="R47" s="482" t="str">
        <f t="shared" si="47"/>
        <v> </v>
      </c>
      <c r="S47" s="482">
        <f t="shared" si="48"/>
        <v>2449</v>
      </c>
      <c r="T47" s="482">
        <f t="shared" si="49"/>
        <v>2579</v>
      </c>
      <c r="U47" s="482">
        <f t="shared" si="50"/>
        <v>2731</v>
      </c>
      <c r="V47" s="482" t="str">
        <f t="shared" si="51"/>
        <v> </v>
      </c>
      <c r="W47" s="482">
        <f t="shared" si="52"/>
        <v>2978</v>
      </c>
      <c r="X47" s="482">
        <f t="shared" si="53"/>
        <v>3275</v>
      </c>
      <c r="Y47" s="482" t="str">
        <f t="shared" si="54"/>
        <v> </v>
      </c>
      <c r="Z47" s="482" t="str">
        <f t="shared" si="55"/>
        <v> </v>
      </c>
      <c r="AA47" s="482" t="str">
        <f t="shared" si="56"/>
        <v> </v>
      </c>
      <c r="AB47" s="482" t="str">
        <f t="shared" si="57"/>
        <v> </v>
      </c>
      <c r="AC47" s="482">
        <f t="shared" si="58"/>
        <v>4013</v>
      </c>
      <c r="AD47" s="482" t="str">
        <f t="shared" si="59"/>
        <v> </v>
      </c>
      <c r="AE47" s="482" t="str">
        <f t="shared" si="60"/>
        <v> </v>
      </c>
      <c r="AF47" s="482" t="str">
        <f t="shared" si="61"/>
        <v> </v>
      </c>
      <c r="AG47" s="480"/>
      <c r="AH47" s="490">
        <v>194</v>
      </c>
      <c r="AI47" s="475">
        <v>604</v>
      </c>
      <c r="AJ47" s="475">
        <v>693</v>
      </c>
      <c r="AK47" s="475">
        <v>865</v>
      </c>
      <c r="AL47" s="475">
        <v>1025</v>
      </c>
      <c r="AM47" s="475">
        <v>0</v>
      </c>
      <c r="AN47" s="475">
        <v>1160</v>
      </c>
      <c r="AO47" s="475">
        <v>1230</v>
      </c>
      <c r="AP47" s="475">
        <v>1329</v>
      </c>
      <c r="AQ47" s="475">
        <v>1439</v>
      </c>
      <c r="AR47" s="475">
        <v>1540</v>
      </c>
      <c r="AS47" s="475">
        <v>1651</v>
      </c>
      <c r="AT47" s="475">
        <v>1770</v>
      </c>
      <c r="AU47" s="475">
        <v>0</v>
      </c>
      <c r="AV47" s="475">
        <v>1996</v>
      </c>
      <c r="AW47" s="475">
        <v>0</v>
      </c>
      <c r="AX47" s="475">
        <v>2201</v>
      </c>
      <c r="AY47" s="475">
        <v>0</v>
      </c>
      <c r="AZ47" s="475">
        <v>2449</v>
      </c>
      <c r="BA47" s="475">
        <v>2579</v>
      </c>
      <c r="BB47" s="475">
        <v>2731</v>
      </c>
      <c r="BC47" s="475">
        <v>0</v>
      </c>
      <c r="BD47" s="475">
        <v>2978</v>
      </c>
      <c r="BE47" s="475">
        <v>3275</v>
      </c>
      <c r="BF47" s="475">
        <v>0</v>
      </c>
      <c r="BG47" s="475">
        <v>0</v>
      </c>
      <c r="BH47" s="475">
        <v>0</v>
      </c>
      <c r="BI47" s="475">
        <v>0</v>
      </c>
      <c r="BJ47" s="475">
        <v>4013</v>
      </c>
      <c r="BK47" s="475">
        <v>0</v>
      </c>
      <c r="BL47" s="475">
        <v>0</v>
      </c>
      <c r="BM47" s="475">
        <v>0</v>
      </c>
    </row>
    <row r="48" spans="1:65" ht="13.5" customHeight="1">
      <c r="A48" s="470">
        <v>201</v>
      </c>
      <c r="B48" s="482">
        <f t="shared" si="31"/>
        <v>630</v>
      </c>
      <c r="C48" s="482">
        <f t="shared" si="32"/>
        <v>725</v>
      </c>
      <c r="D48" s="482">
        <f t="shared" si="33"/>
        <v>895</v>
      </c>
      <c r="E48" s="482">
        <f t="shared" si="34"/>
        <v>1065</v>
      </c>
      <c r="F48" s="482" t="str">
        <f t="shared" si="35"/>
        <v> </v>
      </c>
      <c r="G48" s="482" t="str">
        <f t="shared" si="36"/>
        <v> </v>
      </c>
      <c r="H48" s="482" t="str">
        <f t="shared" si="37"/>
        <v> </v>
      </c>
      <c r="I48" s="482" t="str">
        <f t="shared" si="38"/>
        <v> </v>
      </c>
      <c r="J48" s="482" t="str">
        <f t="shared" si="39"/>
        <v> </v>
      </c>
      <c r="K48" s="482">
        <f t="shared" si="40"/>
        <v>1634</v>
      </c>
      <c r="L48" s="482" t="str">
        <f t="shared" si="41"/>
        <v> </v>
      </c>
      <c r="M48" s="482" t="str">
        <f t="shared" si="42"/>
        <v> </v>
      </c>
      <c r="N48" s="482" t="str">
        <f t="shared" si="43"/>
        <v> </v>
      </c>
      <c r="O48" s="482" t="str">
        <f t="shared" si="44"/>
        <v> </v>
      </c>
      <c r="P48" s="482" t="str">
        <f t="shared" si="45"/>
        <v> </v>
      </c>
      <c r="Q48" s="482" t="str">
        <f t="shared" si="46"/>
        <v> </v>
      </c>
      <c r="R48" s="482" t="str">
        <f t="shared" si="47"/>
        <v> </v>
      </c>
      <c r="S48" s="482" t="str">
        <f t="shared" si="48"/>
        <v> </v>
      </c>
      <c r="T48" s="482" t="str">
        <f t="shared" si="49"/>
        <v> </v>
      </c>
      <c r="U48" s="482" t="str">
        <f t="shared" si="50"/>
        <v> </v>
      </c>
      <c r="V48" s="482" t="str">
        <f t="shared" si="51"/>
        <v> </v>
      </c>
      <c r="W48" s="482" t="str">
        <f t="shared" si="52"/>
        <v> </v>
      </c>
      <c r="X48" s="482" t="str">
        <f t="shared" si="53"/>
        <v> </v>
      </c>
      <c r="Y48" s="482" t="str">
        <f t="shared" si="54"/>
        <v> </v>
      </c>
      <c r="Z48" s="482" t="str">
        <f t="shared" si="55"/>
        <v> </v>
      </c>
      <c r="AA48" s="482" t="str">
        <f t="shared" si="56"/>
        <v> </v>
      </c>
      <c r="AB48" s="482" t="str">
        <f t="shared" si="57"/>
        <v> </v>
      </c>
      <c r="AC48" s="482" t="str">
        <f t="shared" si="58"/>
        <v> </v>
      </c>
      <c r="AD48" s="482" t="str">
        <f t="shared" si="59"/>
        <v> </v>
      </c>
      <c r="AE48" s="482" t="str">
        <f t="shared" si="60"/>
        <v> </v>
      </c>
      <c r="AF48" s="482" t="str">
        <f t="shared" si="61"/>
        <v> </v>
      </c>
      <c r="AG48" s="480"/>
      <c r="AH48" s="490">
        <v>201</v>
      </c>
      <c r="AI48" s="475">
        <v>630</v>
      </c>
      <c r="AJ48" s="475">
        <v>725</v>
      </c>
      <c r="AK48" s="475">
        <v>895</v>
      </c>
      <c r="AL48" s="475">
        <v>1065</v>
      </c>
      <c r="AM48" s="475">
        <v>0</v>
      </c>
      <c r="AN48" s="475">
        <v>0</v>
      </c>
      <c r="AO48" s="475">
        <v>0</v>
      </c>
      <c r="AP48" s="475">
        <v>0</v>
      </c>
      <c r="AQ48" s="475">
        <v>0</v>
      </c>
      <c r="AR48" s="475">
        <v>1634</v>
      </c>
      <c r="AS48" s="475">
        <v>0</v>
      </c>
      <c r="AT48" s="475">
        <v>0</v>
      </c>
      <c r="AU48" s="475">
        <v>0</v>
      </c>
      <c r="AV48" s="475">
        <v>0</v>
      </c>
      <c r="AW48" s="475">
        <v>0</v>
      </c>
      <c r="AX48" s="475">
        <v>0</v>
      </c>
      <c r="AY48" s="475">
        <v>0</v>
      </c>
      <c r="AZ48" s="475">
        <v>0</v>
      </c>
      <c r="BA48" s="475">
        <v>0</v>
      </c>
      <c r="BB48" s="475">
        <v>0</v>
      </c>
      <c r="BC48" s="475">
        <v>0</v>
      </c>
      <c r="BD48" s="475">
        <v>0</v>
      </c>
      <c r="BE48" s="475">
        <v>0</v>
      </c>
      <c r="BF48" s="475">
        <v>0</v>
      </c>
      <c r="BG48" s="475">
        <v>0</v>
      </c>
      <c r="BH48" s="475">
        <v>0</v>
      </c>
      <c r="BI48" s="475">
        <v>0</v>
      </c>
      <c r="BJ48" s="475">
        <v>0</v>
      </c>
      <c r="BK48" s="475">
        <v>0</v>
      </c>
      <c r="BL48" s="475">
        <v>0</v>
      </c>
      <c r="BM48" s="475">
        <v>0</v>
      </c>
    </row>
    <row r="49" spans="1:65" ht="13.5" customHeight="1">
      <c r="A49" s="470">
        <v>203</v>
      </c>
      <c r="B49" s="482">
        <f t="shared" si="31"/>
        <v>634</v>
      </c>
      <c r="C49" s="482">
        <f t="shared" si="32"/>
        <v>734</v>
      </c>
      <c r="D49" s="482" t="str">
        <f t="shared" si="33"/>
        <v> </v>
      </c>
      <c r="E49" s="482" t="str">
        <f t="shared" si="34"/>
        <v> </v>
      </c>
      <c r="F49" s="482" t="str">
        <f t="shared" si="35"/>
        <v> </v>
      </c>
      <c r="G49" s="482" t="str">
        <f t="shared" si="36"/>
        <v> </v>
      </c>
      <c r="H49" s="482" t="str">
        <f t="shared" si="37"/>
        <v> </v>
      </c>
      <c r="I49" s="482" t="str">
        <f t="shared" si="38"/>
        <v> </v>
      </c>
      <c r="J49" s="482" t="str">
        <f t="shared" si="39"/>
        <v> </v>
      </c>
      <c r="K49" s="482" t="str">
        <f t="shared" si="40"/>
        <v> </v>
      </c>
      <c r="L49" s="482" t="str">
        <f t="shared" si="41"/>
        <v> </v>
      </c>
      <c r="M49" s="482" t="str">
        <f t="shared" si="42"/>
        <v> </v>
      </c>
      <c r="N49" s="482" t="str">
        <f t="shared" si="43"/>
        <v> </v>
      </c>
      <c r="O49" s="482" t="str">
        <f t="shared" si="44"/>
        <v> </v>
      </c>
      <c r="P49" s="482" t="str">
        <f t="shared" si="45"/>
        <v> </v>
      </c>
      <c r="Q49" s="482" t="str">
        <f t="shared" si="46"/>
        <v> </v>
      </c>
      <c r="R49" s="482" t="str">
        <f t="shared" si="47"/>
        <v> </v>
      </c>
      <c r="S49" s="482" t="str">
        <f t="shared" si="48"/>
        <v> </v>
      </c>
      <c r="T49" s="482" t="str">
        <f t="shared" si="49"/>
        <v> </v>
      </c>
      <c r="U49" s="482" t="str">
        <f t="shared" si="50"/>
        <v> </v>
      </c>
      <c r="V49" s="482" t="str">
        <f t="shared" si="51"/>
        <v> </v>
      </c>
      <c r="W49" s="482" t="str">
        <f t="shared" si="52"/>
        <v> </v>
      </c>
      <c r="X49" s="482" t="str">
        <f t="shared" si="53"/>
        <v> </v>
      </c>
      <c r="Y49" s="482" t="str">
        <f t="shared" si="54"/>
        <v> </v>
      </c>
      <c r="Z49" s="482" t="str">
        <f t="shared" si="55"/>
        <v> </v>
      </c>
      <c r="AA49" s="482" t="str">
        <f t="shared" si="56"/>
        <v> </v>
      </c>
      <c r="AB49" s="482" t="str">
        <f t="shared" si="57"/>
        <v> </v>
      </c>
      <c r="AC49" s="482" t="str">
        <f t="shared" si="58"/>
        <v> </v>
      </c>
      <c r="AD49" s="482" t="str">
        <f t="shared" si="59"/>
        <v> </v>
      </c>
      <c r="AE49" s="482" t="str">
        <f t="shared" si="60"/>
        <v> </v>
      </c>
      <c r="AF49" s="482" t="str">
        <f t="shared" si="61"/>
        <v> </v>
      </c>
      <c r="AG49" s="480"/>
      <c r="AH49" s="491">
        <v>203</v>
      </c>
      <c r="AI49" s="475">
        <v>634</v>
      </c>
      <c r="AJ49" s="475">
        <v>734</v>
      </c>
      <c r="AK49" s="475">
        <v>0</v>
      </c>
      <c r="AL49" s="475">
        <v>0</v>
      </c>
      <c r="AM49" s="475">
        <v>0</v>
      </c>
      <c r="AN49" s="475">
        <v>0</v>
      </c>
      <c r="AO49" s="475">
        <v>0</v>
      </c>
      <c r="AP49" s="475">
        <v>0</v>
      </c>
      <c r="AQ49" s="475">
        <v>0</v>
      </c>
      <c r="AR49" s="475">
        <v>0</v>
      </c>
      <c r="AS49" s="475">
        <v>0</v>
      </c>
      <c r="AT49" s="475">
        <v>0</v>
      </c>
      <c r="AU49" s="475">
        <v>0</v>
      </c>
      <c r="AV49" s="475">
        <v>0</v>
      </c>
      <c r="AW49" s="475">
        <v>0</v>
      </c>
      <c r="AX49" s="475">
        <v>0</v>
      </c>
      <c r="AY49" s="475">
        <v>0</v>
      </c>
      <c r="AZ49" s="475">
        <v>0</v>
      </c>
      <c r="BA49" s="475">
        <v>0</v>
      </c>
      <c r="BB49" s="475">
        <v>0</v>
      </c>
      <c r="BC49" s="475">
        <v>0</v>
      </c>
      <c r="BD49" s="475">
        <v>0</v>
      </c>
      <c r="BE49" s="475">
        <v>0</v>
      </c>
      <c r="BF49" s="475">
        <v>0</v>
      </c>
      <c r="BG49" s="475">
        <v>0</v>
      </c>
      <c r="BH49" s="475">
        <v>0</v>
      </c>
      <c r="BI49" s="475">
        <v>0</v>
      </c>
      <c r="BJ49" s="475">
        <v>0</v>
      </c>
      <c r="BK49" s="475">
        <v>0</v>
      </c>
      <c r="BL49" s="475">
        <v>0</v>
      </c>
      <c r="BM49" s="475">
        <v>0</v>
      </c>
    </row>
    <row r="50" spans="1:65" ht="13.5" customHeight="1">
      <c r="A50" s="470">
        <v>205</v>
      </c>
      <c r="B50" s="482">
        <f t="shared" si="31"/>
        <v>641</v>
      </c>
      <c r="C50" s="482">
        <f t="shared" si="32"/>
        <v>744</v>
      </c>
      <c r="D50" s="482">
        <f t="shared" si="33"/>
        <v>913</v>
      </c>
      <c r="E50" s="482">
        <f t="shared" si="34"/>
        <v>1086</v>
      </c>
      <c r="F50" s="482">
        <f t="shared" si="35"/>
        <v>1119</v>
      </c>
      <c r="G50" s="482">
        <f t="shared" si="36"/>
        <v>1219</v>
      </c>
      <c r="H50" s="482">
        <f t="shared" si="37"/>
        <v>1321</v>
      </c>
      <c r="I50" s="482">
        <f t="shared" si="38"/>
        <v>1424</v>
      </c>
      <c r="J50" s="482">
        <f t="shared" si="39"/>
        <v>1531</v>
      </c>
      <c r="K50" s="482">
        <f t="shared" si="40"/>
        <v>1653</v>
      </c>
      <c r="L50" s="482" t="str">
        <f t="shared" si="41"/>
        <v> </v>
      </c>
      <c r="M50" s="482">
        <f t="shared" si="42"/>
        <v>1848</v>
      </c>
      <c r="N50" s="482" t="str">
        <f t="shared" si="43"/>
        <v> </v>
      </c>
      <c r="O50" s="482">
        <f t="shared" si="44"/>
        <v>2078</v>
      </c>
      <c r="P50" s="482" t="str">
        <f t="shared" si="45"/>
        <v> </v>
      </c>
      <c r="Q50" s="482" t="str">
        <f t="shared" si="46"/>
        <v> </v>
      </c>
      <c r="R50" s="482" t="str">
        <f t="shared" si="47"/>
        <v> </v>
      </c>
      <c r="S50" s="482" t="str">
        <f t="shared" si="48"/>
        <v> </v>
      </c>
      <c r="T50" s="482">
        <f t="shared" si="49"/>
        <v>2664</v>
      </c>
      <c r="U50" s="482" t="str">
        <f t="shared" si="50"/>
        <v> </v>
      </c>
      <c r="V50" s="482" t="str">
        <f t="shared" si="51"/>
        <v> </v>
      </c>
      <c r="W50" s="482" t="str">
        <f t="shared" si="52"/>
        <v> </v>
      </c>
      <c r="X50" s="482" t="str">
        <f t="shared" si="53"/>
        <v> </v>
      </c>
      <c r="Y50" s="482" t="str">
        <f t="shared" si="54"/>
        <v> </v>
      </c>
      <c r="Z50" s="482" t="str">
        <f t="shared" si="55"/>
        <v> </v>
      </c>
      <c r="AA50" s="482" t="str">
        <f t="shared" si="56"/>
        <v> </v>
      </c>
      <c r="AB50" s="482" t="str">
        <f t="shared" si="57"/>
        <v> </v>
      </c>
      <c r="AC50" s="482" t="str">
        <f t="shared" si="58"/>
        <v> </v>
      </c>
      <c r="AD50" s="482" t="str">
        <f t="shared" si="59"/>
        <v> </v>
      </c>
      <c r="AE50" s="482" t="str">
        <f t="shared" si="60"/>
        <v> </v>
      </c>
      <c r="AF50" s="482" t="str">
        <f t="shared" si="61"/>
        <v> </v>
      </c>
      <c r="AG50" s="480"/>
      <c r="AH50" s="379">
        <v>205</v>
      </c>
      <c r="AI50" s="475">
        <v>641</v>
      </c>
      <c r="AJ50" s="475">
        <v>744</v>
      </c>
      <c r="AK50" s="475">
        <v>913</v>
      </c>
      <c r="AL50" s="475">
        <v>1086</v>
      </c>
      <c r="AM50" s="475">
        <v>1119</v>
      </c>
      <c r="AN50" s="475">
        <v>1219</v>
      </c>
      <c r="AO50" s="475">
        <v>1321</v>
      </c>
      <c r="AP50" s="475">
        <v>1424</v>
      </c>
      <c r="AQ50" s="475">
        <v>1531</v>
      </c>
      <c r="AR50" s="475">
        <v>1653</v>
      </c>
      <c r="AS50" s="475">
        <v>0</v>
      </c>
      <c r="AT50" s="475">
        <v>1848</v>
      </c>
      <c r="AU50" s="475">
        <v>0</v>
      </c>
      <c r="AV50" s="475">
        <v>2078</v>
      </c>
      <c r="AW50" s="475">
        <v>0</v>
      </c>
      <c r="AX50" s="475">
        <v>0</v>
      </c>
      <c r="AY50" s="475">
        <v>0</v>
      </c>
      <c r="AZ50" s="475">
        <v>0</v>
      </c>
      <c r="BA50" s="475">
        <v>2664</v>
      </c>
      <c r="BB50" s="475">
        <v>0</v>
      </c>
      <c r="BC50" s="475">
        <v>0</v>
      </c>
      <c r="BD50" s="475">
        <v>0</v>
      </c>
      <c r="BE50" s="475">
        <v>0</v>
      </c>
      <c r="BF50" s="475">
        <v>0</v>
      </c>
      <c r="BG50" s="475">
        <v>0</v>
      </c>
      <c r="BH50" s="475">
        <v>0</v>
      </c>
      <c r="BI50" s="475">
        <v>0</v>
      </c>
      <c r="BJ50" s="475">
        <v>0</v>
      </c>
      <c r="BK50" s="475">
        <v>0</v>
      </c>
      <c r="BL50" s="475">
        <v>0</v>
      </c>
      <c r="BM50" s="475">
        <v>0</v>
      </c>
    </row>
    <row r="51" spans="1:65" ht="13.5" customHeight="1">
      <c r="A51" s="470">
        <v>209</v>
      </c>
      <c r="B51" s="482">
        <f t="shared" si="31"/>
        <v>659</v>
      </c>
      <c r="C51" s="482" t="str">
        <f t="shared" si="32"/>
        <v> </v>
      </c>
      <c r="D51" s="482">
        <f t="shared" si="33"/>
        <v>930</v>
      </c>
      <c r="E51" s="482" t="str">
        <f t="shared" si="34"/>
        <v> </v>
      </c>
      <c r="F51" s="482" t="str">
        <f t="shared" si="35"/>
        <v> </v>
      </c>
      <c r="G51" s="482" t="str">
        <f t="shared" si="36"/>
        <v> </v>
      </c>
      <c r="H51" s="482">
        <f t="shared" si="37"/>
        <v>1340</v>
      </c>
      <c r="I51" s="482" t="str">
        <f t="shared" si="38"/>
        <v> </v>
      </c>
      <c r="J51" s="482" t="str">
        <f t="shared" si="39"/>
        <v> </v>
      </c>
      <c r="K51" s="482">
        <f t="shared" si="40"/>
        <v>1689</v>
      </c>
      <c r="L51" s="482" t="str">
        <f t="shared" si="41"/>
        <v> </v>
      </c>
      <c r="M51" s="482" t="str">
        <f t="shared" si="42"/>
        <v> </v>
      </c>
      <c r="N51" s="482" t="str">
        <f t="shared" si="43"/>
        <v> </v>
      </c>
      <c r="O51" s="482" t="str">
        <f t="shared" si="44"/>
        <v> </v>
      </c>
      <c r="P51" s="482" t="str">
        <f t="shared" si="45"/>
        <v> </v>
      </c>
      <c r="Q51" s="482" t="str">
        <f t="shared" si="46"/>
        <v> </v>
      </c>
      <c r="R51" s="482" t="str">
        <f t="shared" si="47"/>
        <v> </v>
      </c>
      <c r="S51" s="482" t="str">
        <f t="shared" si="48"/>
        <v> </v>
      </c>
      <c r="T51" s="482" t="str">
        <f t="shared" si="49"/>
        <v> </v>
      </c>
      <c r="U51" s="482" t="str">
        <f t="shared" si="50"/>
        <v> </v>
      </c>
      <c r="V51" s="482" t="str">
        <f t="shared" si="51"/>
        <v> </v>
      </c>
      <c r="W51" s="482" t="str">
        <f t="shared" si="52"/>
        <v> </v>
      </c>
      <c r="X51" s="482" t="str">
        <f t="shared" si="53"/>
        <v> </v>
      </c>
      <c r="Y51" s="482" t="str">
        <f t="shared" si="54"/>
        <v> </v>
      </c>
      <c r="Z51" s="482" t="str">
        <f t="shared" si="55"/>
        <v> </v>
      </c>
      <c r="AA51" s="482" t="str">
        <f t="shared" si="56"/>
        <v> </v>
      </c>
      <c r="AB51" s="482" t="str">
        <f t="shared" si="57"/>
        <v> </v>
      </c>
      <c r="AC51" s="482" t="str">
        <f t="shared" si="58"/>
        <v> </v>
      </c>
      <c r="AD51" s="482" t="str">
        <f t="shared" si="59"/>
        <v> </v>
      </c>
      <c r="AE51" s="482" t="str">
        <f t="shared" si="60"/>
        <v> </v>
      </c>
      <c r="AF51" s="482" t="str">
        <f t="shared" si="61"/>
        <v> </v>
      </c>
      <c r="AG51" s="480"/>
      <c r="AH51" s="379">
        <v>209</v>
      </c>
      <c r="AI51" s="475">
        <v>659</v>
      </c>
      <c r="AJ51" s="475">
        <v>0</v>
      </c>
      <c r="AK51" s="475">
        <v>930</v>
      </c>
      <c r="AL51" s="475">
        <v>0</v>
      </c>
      <c r="AM51" s="475">
        <v>0</v>
      </c>
      <c r="AN51" s="475">
        <v>0</v>
      </c>
      <c r="AO51" s="475">
        <v>1340</v>
      </c>
      <c r="AP51" s="475">
        <v>0</v>
      </c>
      <c r="AQ51" s="475">
        <v>0</v>
      </c>
      <c r="AR51" s="475">
        <v>1689</v>
      </c>
      <c r="AS51" s="475">
        <v>0</v>
      </c>
      <c r="AT51" s="475">
        <v>0</v>
      </c>
      <c r="AU51" s="475">
        <v>0</v>
      </c>
      <c r="AV51" s="475">
        <v>0</v>
      </c>
      <c r="AW51" s="475">
        <v>0</v>
      </c>
      <c r="AX51" s="475">
        <v>0</v>
      </c>
      <c r="AY51" s="475">
        <v>0</v>
      </c>
      <c r="AZ51" s="475">
        <v>0</v>
      </c>
      <c r="BA51" s="475">
        <v>0</v>
      </c>
      <c r="BB51" s="475">
        <v>0</v>
      </c>
      <c r="BC51" s="475">
        <v>0</v>
      </c>
      <c r="BD51" s="475">
        <v>0</v>
      </c>
      <c r="BE51" s="475">
        <v>0</v>
      </c>
      <c r="BF51" s="475">
        <v>0</v>
      </c>
      <c r="BG51" s="475">
        <v>0</v>
      </c>
      <c r="BH51" s="475">
        <v>0</v>
      </c>
      <c r="BI51" s="475">
        <v>0</v>
      </c>
      <c r="BJ51" s="475">
        <v>0</v>
      </c>
      <c r="BK51" s="475">
        <v>0</v>
      </c>
      <c r="BL51" s="475">
        <v>0</v>
      </c>
      <c r="BM51" s="475">
        <v>0</v>
      </c>
    </row>
    <row r="52" spans="1:65" ht="13.5" customHeight="1">
      <c r="A52" s="470">
        <v>216</v>
      </c>
      <c r="B52" s="482">
        <f t="shared" si="31"/>
        <v>690</v>
      </c>
      <c r="C52" s="482">
        <f t="shared" si="32"/>
        <v>789</v>
      </c>
      <c r="D52" s="482">
        <f t="shared" si="33"/>
        <v>976</v>
      </c>
      <c r="E52" s="482" t="str">
        <f t="shared" si="34"/>
        <v> </v>
      </c>
      <c r="F52" s="482" t="str">
        <f t="shared" si="35"/>
        <v> </v>
      </c>
      <c r="G52" s="482">
        <f t="shared" si="36"/>
        <v>1293</v>
      </c>
      <c r="H52" s="482" t="str">
        <f t="shared" si="37"/>
        <v> </v>
      </c>
      <c r="I52" s="482" t="str">
        <f t="shared" si="38"/>
        <v> </v>
      </c>
      <c r="J52" s="482" t="str">
        <f t="shared" si="39"/>
        <v> </v>
      </c>
      <c r="K52" s="482">
        <f t="shared" si="40"/>
        <v>1736</v>
      </c>
      <c r="L52" s="482" t="str">
        <f t="shared" si="41"/>
        <v> </v>
      </c>
      <c r="M52" s="482" t="str">
        <f t="shared" si="42"/>
        <v> </v>
      </c>
      <c r="N52" s="482" t="str">
        <f t="shared" si="43"/>
        <v> </v>
      </c>
      <c r="O52" s="482" t="str">
        <f t="shared" si="44"/>
        <v> </v>
      </c>
      <c r="P52" s="482" t="str">
        <f t="shared" si="45"/>
        <v> </v>
      </c>
      <c r="Q52" s="482">
        <f t="shared" si="46"/>
        <v>2383</v>
      </c>
      <c r="R52" s="482" t="str">
        <f t="shared" si="47"/>
        <v> </v>
      </c>
      <c r="S52" s="482">
        <f t="shared" si="48"/>
        <v>2650</v>
      </c>
      <c r="T52" s="482" t="str">
        <f t="shared" si="49"/>
        <v> </v>
      </c>
      <c r="U52" s="482" t="str">
        <f t="shared" si="50"/>
        <v> </v>
      </c>
      <c r="V52" s="482" t="str">
        <f t="shared" si="51"/>
        <v> </v>
      </c>
      <c r="W52" s="482">
        <f t="shared" si="52"/>
        <v>3198</v>
      </c>
      <c r="X52" s="482" t="str">
        <f t="shared" si="53"/>
        <v> </v>
      </c>
      <c r="Y52" s="482" t="str">
        <f t="shared" si="54"/>
        <v> </v>
      </c>
      <c r="Z52" s="482" t="str">
        <f t="shared" si="55"/>
        <v> </v>
      </c>
      <c r="AA52" s="482" t="str">
        <f t="shared" si="56"/>
        <v> </v>
      </c>
      <c r="AB52" s="482" t="str">
        <f t="shared" si="57"/>
        <v> </v>
      </c>
      <c r="AC52" s="482" t="str">
        <f t="shared" si="58"/>
        <v> </v>
      </c>
      <c r="AD52" s="482" t="str">
        <f t="shared" si="59"/>
        <v> </v>
      </c>
      <c r="AE52" s="482" t="str">
        <f t="shared" si="60"/>
        <v> </v>
      </c>
      <c r="AF52" s="482" t="str">
        <f t="shared" si="61"/>
        <v> </v>
      </c>
      <c r="AG52" s="480"/>
      <c r="AH52" s="379">
        <v>216</v>
      </c>
      <c r="AI52" s="475">
        <v>690</v>
      </c>
      <c r="AJ52" s="475">
        <v>789</v>
      </c>
      <c r="AK52" s="475">
        <v>976</v>
      </c>
      <c r="AL52" s="475">
        <v>0</v>
      </c>
      <c r="AM52" s="475">
        <v>0</v>
      </c>
      <c r="AN52" s="475">
        <v>1293</v>
      </c>
      <c r="AO52" s="475">
        <v>0</v>
      </c>
      <c r="AP52" s="475">
        <v>0</v>
      </c>
      <c r="AQ52" s="475">
        <v>0</v>
      </c>
      <c r="AR52" s="475">
        <v>1736</v>
      </c>
      <c r="AS52" s="475">
        <v>0</v>
      </c>
      <c r="AT52" s="475">
        <v>0</v>
      </c>
      <c r="AU52" s="475">
        <v>0</v>
      </c>
      <c r="AV52" s="475">
        <v>0</v>
      </c>
      <c r="AW52" s="475">
        <v>0</v>
      </c>
      <c r="AX52" s="475">
        <v>2383</v>
      </c>
      <c r="AY52" s="475">
        <v>0</v>
      </c>
      <c r="AZ52" s="475">
        <v>2650</v>
      </c>
      <c r="BA52" s="475">
        <v>0</v>
      </c>
      <c r="BB52" s="475">
        <v>0</v>
      </c>
      <c r="BC52" s="475">
        <v>0</v>
      </c>
      <c r="BD52" s="475">
        <v>3198</v>
      </c>
      <c r="BE52" s="475">
        <v>0</v>
      </c>
      <c r="BF52" s="475">
        <v>0</v>
      </c>
      <c r="BG52" s="475">
        <v>0</v>
      </c>
      <c r="BH52" s="475">
        <v>0</v>
      </c>
      <c r="BI52" s="475">
        <v>0</v>
      </c>
      <c r="BJ52" s="475">
        <v>0</v>
      </c>
      <c r="BK52" s="475">
        <v>0</v>
      </c>
      <c r="BL52" s="475">
        <v>0</v>
      </c>
      <c r="BM52" s="475">
        <v>0</v>
      </c>
    </row>
    <row r="53" spans="1:65" ht="13.5" customHeight="1">
      <c r="A53" s="470">
        <v>219</v>
      </c>
      <c r="B53" s="482">
        <f t="shared" si="31"/>
        <v>699</v>
      </c>
      <c r="C53" s="482">
        <f t="shared" si="32"/>
        <v>686</v>
      </c>
      <c r="D53" s="482">
        <f t="shared" si="33"/>
        <v>784</v>
      </c>
      <c r="E53" s="482">
        <f t="shared" si="34"/>
        <v>971</v>
      </c>
      <c r="F53" s="482">
        <f t="shared" si="35"/>
        <v>1201</v>
      </c>
      <c r="G53" s="482">
        <f t="shared" si="36"/>
        <v>1153</v>
      </c>
      <c r="H53" s="482">
        <f t="shared" si="37"/>
        <v>1413</v>
      </c>
      <c r="I53" s="482">
        <f t="shared" si="38"/>
        <v>1520</v>
      </c>
      <c r="J53" s="482">
        <f t="shared" si="39"/>
        <v>1648</v>
      </c>
      <c r="K53" s="482">
        <f t="shared" si="40"/>
        <v>1756</v>
      </c>
      <c r="L53" s="482">
        <f t="shared" si="41"/>
        <v>1834</v>
      </c>
      <c r="M53" s="482">
        <f t="shared" si="42"/>
        <v>1951</v>
      </c>
      <c r="N53" s="482" t="str">
        <f t="shared" si="43"/>
        <v> </v>
      </c>
      <c r="O53" s="482">
        <f t="shared" si="44"/>
        <v>2195</v>
      </c>
      <c r="P53" s="482">
        <f t="shared" si="45"/>
        <v>2280</v>
      </c>
      <c r="Q53" s="482">
        <f t="shared" si="46"/>
        <v>2414</v>
      </c>
      <c r="R53" s="482">
        <f t="shared" si="47"/>
        <v>2531</v>
      </c>
      <c r="S53" s="482">
        <f t="shared" si="48"/>
        <v>2668</v>
      </c>
      <c r="T53" s="482">
        <f t="shared" si="49"/>
        <v>2805</v>
      </c>
      <c r="U53" s="482">
        <f t="shared" si="50"/>
        <v>2943</v>
      </c>
      <c r="V53" s="482" t="str">
        <f t="shared" si="51"/>
        <v> </v>
      </c>
      <c r="W53" s="482">
        <f t="shared" si="52"/>
        <v>3221</v>
      </c>
      <c r="X53" s="482">
        <f t="shared" si="53"/>
        <v>3521</v>
      </c>
      <c r="Y53" s="482" t="str">
        <f t="shared" si="54"/>
        <v> </v>
      </c>
      <c r="Z53" s="482">
        <f t="shared" si="55"/>
        <v>3829</v>
      </c>
      <c r="AA53" s="482" t="str">
        <f t="shared" si="56"/>
        <v> </v>
      </c>
      <c r="AB53" s="482">
        <f t="shared" si="57"/>
        <v>4145</v>
      </c>
      <c r="AC53" s="482">
        <f t="shared" si="58"/>
        <v>4310</v>
      </c>
      <c r="AD53" s="482">
        <f t="shared" si="59"/>
        <v>4481</v>
      </c>
      <c r="AE53" s="482">
        <f t="shared" si="60"/>
        <v>4825</v>
      </c>
      <c r="AF53" s="482">
        <f t="shared" si="61"/>
        <v>5180</v>
      </c>
      <c r="AG53" s="480"/>
      <c r="AH53" s="379">
        <v>219</v>
      </c>
      <c r="AI53" s="475">
        <v>699</v>
      </c>
      <c r="AJ53" s="475">
        <v>686</v>
      </c>
      <c r="AK53" s="475">
        <v>784</v>
      </c>
      <c r="AL53" s="475">
        <v>971</v>
      </c>
      <c r="AM53" s="475">
        <v>1201</v>
      </c>
      <c r="AN53" s="475">
        <v>1153</v>
      </c>
      <c r="AO53" s="475">
        <v>1413</v>
      </c>
      <c r="AP53" s="475">
        <v>1520</v>
      </c>
      <c r="AQ53" s="475">
        <v>1648</v>
      </c>
      <c r="AR53" s="475">
        <v>1756</v>
      </c>
      <c r="AS53" s="475">
        <v>1834</v>
      </c>
      <c r="AT53" s="475">
        <v>1951</v>
      </c>
      <c r="AU53" s="475">
        <v>0</v>
      </c>
      <c r="AV53" s="475">
        <v>2195</v>
      </c>
      <c r="AW53" s="475">
        <v>2280</v>
      </c>
      <c r="AX53" s="475">
        <v>2414</v>
      </c>
      <c r="AY53" s="475">
        <v>2531</v>
      </c>
      <c r="AZ53" s="475">
        <v>2668</v>
      </c>
      <c r="BA53" s="475">
        <v>2805</v>
      </c>
      <c r="BB53" s="475">
        <v>2943</v>
      </c>
      <c r="BC53" s="475">
        <v>0</v>
      </c>
      <c r="BD53" s="475">
        <v>3221</v>
      </c>
      <c r="BE53" s="475">
        <v>3521</v>
      </c>
      <c r="BF53" s="475">
        <v>0</v>
      </c>
      <c r="BG53" s="475">
        <v>3829</v>
      </c>
      <c r="BH53" s="475">
        <v>0</v>
      </c>
      <c r="BI53" s="475">
        <v>4145</v>
      </c>
      <c r="BJ53" s="475">
        <v>4310</v>
      </c>
      <c r="BK53" s="475">
        <v>4481</v>
      </c>
      <c r="BL53" s="475">
        <v>4825</v>
      </c>
      <c r="BM53" s="475">
        <v>5180</v>
      </c>
    </row>
    <row r="54" spans="1:65" ht="13.5" customHeight="1">
      <c r="A54" s="470">
        <v>222</v>
      </c>
      <c r="B54" s="482" t="str">
        <f t="shared" si="31"/>
        <v> </v>
      </c>
      <c r="C54" s="482" t="str">
        <f t="shared" si="32"/>
        <v> </v>
      </c>
      <c r="D54" s="482" t="str">
        <f t="shared" si="33"/>
        <v> </v>
      </c>
      <c r="E54" s="482" t="str">
        <f t="shared" si="34"/>
        <v> </v>
      </c>
      <c r="F54" s="482" t="str">
        <f t="shared" si="35"/>
        <v> </v>
      </c>
      <c r="G54" s="482" t="str">
        <f t="shared" si="36"/>
        <v> </v>
      </c>
      <c r="H54" s="482" t="str">
        <f t="shared" si="37"/>
        <v> </v>
      </c>
      <c r="I54" s="482" t="str">
        <f t="shared" si="38"/>
        <v> </v>
      </c>
      <c r="J54" s="482" t="str">
        <f t="shared" si="39"/>
        <v> </v>
      </c>
      <c r="K54" s="482" t="str">
        <f t="shared" si="40"/>
        <v> </v>
      </c>
      <c r="L54" s="482" t="str">
        <f t="shared" si="41"/>
        <v> </v>
      </c>
      <c r="M54" s="482" t="str">
        <f t="shared" si="42"/>
        <v> </v>
      </c>
      <c r="N54" s="482" t="str">
        <f t="shared" si="43"/>
        <v> </v>
      </c>
      <c r="O54" s="482">
        <f t="shared" si="44"/>
        <v>2228</v>
      </c>
      <c r="P54" s="482" t="str">
        <f t="shared" si="45"/>
        <v> </v>
      </c>
      <c r="Q54" s="482" t="str">
        <f t="shared" si="46"/>
        <v> </v>
      </c>
      <c r="R54" s="482" t="str">
        <f t="shared" si="47"/>
        <v> </v>
      </c>
      <c r="S54" s="482" t="str">
        <f t="shared" si="48"/>
        <v> </v>
      </c>
      <c r="T54" s="482" t="str">
        <f t="shared" si="49"/>
        <v> </v>
      </c>
      <c r="U54" s="482" t="str">
        <f t="shared" si="50"/>
        <v> </v>
      </c>
      <c r="V54" s="482" t="str">
        <f t="shared" si="51"/>
        <v> </v>
      </c>
      <c r="W54" s="482" t="str">
        <f t="shared" si="52"/>
        <v> </v>
      </c>
      <c r="X54" s="482" t="str">
        <f t="shared" si="53"/>
        <v> </v>
      </c>
      <c r="Y54" s="482" t="str">
        <f t="shared" si="54"/>
        <v> </v>
      </c>
      <c r="Z54" s="482" t="str">
        <f t="shared" si="55"/>
        <v> </v>
      </c>
      <c r="AA54" s="482" t="str">
        <f t="shared" si="56"/>
        <v> </v>
      </c>
      <c r="AB54" s="482" t="str">
        <f t="shared" si="57"/>
        <v> </v>
      </c>
      <c r="AC54" s="482" t="str">
        <f t="shared" si="58"/>
        <v> </v>
      </c>
      <c r="AD54" s="482" t="str">
        <f t="shared" si="59"/>
        <v> </v>
      </c>
      <c r="AE54" s="482" t="str">
        <f t="shared" si="60"/>
        <v> </v>
      </c>
      <c r="AF54" s="482" t="str">
        <f t="shared" si="61"/>
        <v> </v>
      </c>
      <c r="AG54" s="480"/>
      <c r="AH54" s="379">
        <v>222</v>
      </c>
      <c r="AI54" s="475">
        <v>0</v>
      </c>
      <c r="AJ54" s="475">
        <v>0</v>
      </c>
      <c r="AK54" s="475">
        <v>0</v>
      </c>
      <c r="AL54" s="475">
        <v>0</v>
      </c>
      <c r="AM54" s="475">
        <v>0</v>
      </c>
      <c r="AN54" s="475">
        <v>0</v>
      </c>
      <c r="AO54" s="475">
        <v>0</v>
      </c>
      <c r="AP54" s="475">
        <v>0</v>
      </c>
      <c r="AQ54" s="475">
        <v>0</v>
      </c>
      <c r="AR54" s="475">
        <v>0</v>
      </c>
      <c r="AS54" s="475">
        <v>0</v>
      </c>
      <c r="AT54" s="475">
        <v>0</v>
      </c>
      <c r="AU54" s="475">
        <v>0</v>
      </c>
      <c r="AV54" s="475">
        <v>2228</v>
      </c>
      <c r="AW54" s="475">
        <v>0</v>
      </c>
      <c r="AX54" s="475">
        <v>0</v>
      </c>
      <c r="AY54" s="475">
        <v>0</v>
      </c>
      <c r="AZ54" s="475">
        <v>0</v>
      </c>
      <c r="BA54" s="475">
        <v>0</v>
      </c>
      <c r="BB54" s="475">
        <v>0</v>
      </c>
      <c r="BC54" s="475">
        <v>0</v>
      </c>
      <c r="BD54" s="475">
        <v>0</v>
      </c>
      <c r="BE54" s="475">
        <v>0</v>
      </c>
      <c r="BF54" s="475">
        <v>0</v>
      </c>
      <c r="BG54" s="475">
        <v>0</v>
      </c>
      <c r="BH54" s="475">
        <v>0</v>
      </c>
      <c r="BI54" s="475">
        <v>0</v>
      </c>
      <c r="BJ54" s="475">
        <v>0</v>
      </c>
      <c r="BK54" s="475">
        <v>0</v>
      </c>
      <c r="BL54" s="475">
        <v>0</v>
      </c>
      <c r="BM54" s="475">
        <v>0</v>
      </c>
    </row>
    <row r="55" spans="1:65" ht="13.5" customHeight="1">
      <c r="A55" s="470">
        <v>230</v>
      </c>
      <c r="B55" s="482">
        <f t="shared" si="31"/>
        <v>766</v>
      </c>
      <c r="C55" s="482">
        <f t="shared" si="32"/>
        <v>879</v>
      </c>
      <c r="D55" s="482">
        <f t="shared" si="33"/>
        <v>1070</v>
      </c>
      <c r="E55" s="482">
        <f t="shared" si="34"/>
        <v>1264</v>
      </c>
      <c r="F55" s="482" t="str">
        <f t="shared" si="35"/>
        <v> </v>
      </c>
      <c r="G55" s="482">
        <f t="shared" si="36"/>
        <v>1443</v>
      </c>
      <c r="H55" s="482">
        <f t="shared" si="37"/>
        <v>1481</v>
      </c>
      <c r="I55" s="482">
        <f t="shared" si="38"/>
        <v>1600</v>
      </c>
      <c r="J55" s="482">
        <f t="shared" si="39"/>
        <v>1714</v>
      </c>
      <c r="K55" s="482">
        <f t="shared" si="40"/>
        <v>1836</v>
      </c>
      <c r="L55" s="482" t="str">
        <f t="shared" si="41"/>
        <v> </v>
      </c>
      <c r="M55" s="482" t="str">
        <f t="shared" si="42"/>
        <v> </v>
      </c>
      <c r="N55" s="482" t="str">
        <f t="shared" si="43"/>
        <v> </v>
      </c>
      <c r="O55" s="482">
        <f t="shared" si="44"/>
        <v>2283</v>
      </c>
      <c r="P55" s="482" t="str">
        <f t="shared" si="45"/>
        <v> </v>
      </c>
      <c r="Q55" s="482">
        <f t="shared" si="46"/>
        <v>2495</v>
      </c>
      <c r="R55" s="482" t="str">
        <f t="shared" si="47"/>
        <v> </v>
      </c>
      <c r="S55" s="482">
        <f t="shared" si="48"/>
        <v>2759</v>
      </c>
      <c r="T55" s="482" t="str">
        <f t="shared" si="49"/>
        <v> </v>
      </c>
      <c r="U55" s="482" t="str">
        <f t="shared" si="50"/>
        <v> </v>
      </c>
      <c r="V55" s="482" t="str">
        <f t="shared" si="51"/>
        <v> </v>
      </c>
      <c r="W55" s="482" t="str">
        <f t="shared" si="52"/>
        <v> </v>
      </c>
      <c r="X55" s="482" t="str">
        <f t="shared" si="53"/>
        <v> </v>
      </c>
      <c r="Y55" s="482" t="str">
        <f t="shared" si="54"/>
        <v> </v>
      </c>
      <c r="Z55" s="482" t="str">
        <f t="shared" si="55"/>
        <v> </v>
      </c>
      <c r="AA55" s="482" t="str">
        <f t="shared" si="56"/>
        <v> </v>
      </c>
      <c r="AB55" s="482" t="str">
        <f t="shared" si="57"/>
        <v> </v>
      </c>
      <c r="AC55" s="482" t="str">
        <f t="shared" si="58"/>
        <v> </v>
      </c>
      <c r="AD55" s="482">
        <f t="shared" si="59"/>
        <v>4585</v>
      </c>
      <c r="AE55" s="482" t="str">
        <f t="shared" si="60"/>
        <v> </v>
      </c>
      <c r="AF55" s="482" t="str">
        <f t="shared" si="61"/>
        <v> </v>
      </c>
      <c r="AG55" s="480"/>
      <c r="AH55" s="379">
        <v>230</v>
      </c>
      <c r="AI55" s="475">
        <v>766</v>
      </c>
      <c r="AJ55" s="475">
        <v>879</v>
      </c>
      <c r="AK55" s="475">
        <v>1070</v>
      </c>
      <c r="AL55" s="475">
        <v>1264</v>
      </c>
      <c r="AM55" s="475">
        <v>0</v>
      </c>
      <c r="AN55" s="475">
        <v>1443</v>
      </c>
      <c r="AO55" s="475">
        <v>1481</v>
      </c>
      <c r="AP55" s="475">
        <v>1600</v>
      </c>
      <c r="AQ55" s="475">
        <v>1714</v>
      </c>
      <c r="AR55" s="475">
        <v>1836</v>
      </c>
      <c r="AS55" s="475">
        <v>0</v>
      </c>
      <c r="AT55" s="475">
        <v>0</v>
      </c>
      <c r="AU55" s="475">
        <v>0</v>
      </c>
      <c r="AV55" s="475">
        <v>2283</v>
      </c>
      <c r="AW55" s="475">
        <v>0</v>
      </c>
      <c r="AX55" s="475">
        <v>2495</v>
      </c>
      <c r="AY55" s="475">
        <v>0</v>
      </c>
      <c r="AZ55" s="475">
        <v>2759</v>
      </c>
      <c r="BA55" s="475">
        <v>0</v>
      </c>
      <c r="BB55" s="475">
        <v>0</v>
      </c>
      <c r="BC55" s="475">
        <v>0</v>
      </c>
      <c r="BD55" s="475">
        <v>0</v>
      </c>
      <c r="BE55" s="475">
        <v>0</v>
      </c>
      <c r="BF55" s="475">
        <v>0</v>
      </c>
      <c r="BG55" s="475">
        <v>0</v>
      </c>
      <c r="BH55" s="475">
        <v>0</v>
      </c>
      <c r="BI55" s="475">
        <v>0</v>
      </c>
      <c r="BJ55" s="475">
        <v>0</v>
      </c>
      <c r="BK55" s="475">
        <v>4585</v>
      </c>
      <c r="BL55" s="475">
        <v>0</v>
      </c>
      <c r="BM55" s="475">
        <v>0</v>
      </c>
    </row>
    <row r="56" spans="1:65" ht="13.5" customHeight="1">
      <c r="A56" s="470">
        <v>235</v>
      </c>
      <c r="B56" s="482" t="str">
        <f t="shared" si="31"/>
        <v> </v>
      </c>
      <c r="C56" s="482" t="str">
        <f t="shared" si="32"/>
        <v> </v>
      </c>
      <c r="D56" s="482">
        <f t="shared" si="33"/>
        <v>1094</v>
      </c>
      <c r="E56" s="482" t="str">
        <f t="shared" si="34"/>
        <v> </v>
      </c>
      <c r="F56" s="482" t="str">
        <f t="shared" si="35"/>
        <v> </v>
      </c>
      <c r="G56" s="482" t="str">
        <f t="shared" si="36"/>
        <v> </v>
      </c>
      <c r="H56" s="482" t="str">
        <f t="shared" si="37"/>
        <v> </v>
      </c>
      <c r="I56" s="482">
        <f t="shared" si="38"/>
        <v>1633</v>
      </c>
      <c r="J56" s="482" t="str">
        <f t="shared" si="39"/>
        <v> </v>
      </c>
      <c r="K56" s="482" t="str">
        <f t="shared" si="40"/>
        <v> </v>
      </c>
      <c r="L56" s="482" t="str">
        <f t="shared" si="41"/>
        <v> </v>
      </c>
      <c r="M56" s="482" t="str">
        <f t="shared" si="42"/>
        <v> </v>
      </c>
      <c r="N56" s="482" t="str">
        <f t="shared" si="43"/>
        <v> </v>
      </c>
      <c r="O56" s="482">
        <f t="shared" si="44"/>
        <v>2329</v>
      </c>
      <c r="P56" s="482" t="str">
        <f t="shared" si="45"/>
        <v> </v>
      </c>
      <c r="Q56" s="482" t="str">
        <f t="shared" si="46"/>
        <v> </v>
      </c>
      <c r="R56" s="482" t="str">
        <f t="shared" si="47"/>
        <v> </v>
      </c>
      <c r="S56" s="482" t="str">
        <f t="shared" si="48"/>
        <v> </v>
      </c>
      <c r="T56" s="482" t="str">
        <f t="shared" si="49"/>
        <v> </v>
      </c>
      <c r="U56" s="482" t="str">
        <f t="shared" si="50"/>
        <v> </v>
      </c>
      <c r="V56" s="482" t="str">
        <f t="shared" si="51"/>
        <v> </v>
      </c>
      <c r="W56" s="482" t="str">
        <f t="shared" si="52"/>
        <v> </v>
      </c>
      <c r="X56" s="482" t="str">
        <f t="shared" si="53"/>
        <v> </v>
      </c>
      <c r="Y56" s="482" t="str">
        <f t="shared" si="54"/>
        <v> </v>
      </c>
      <c r="Z56" s="482" t="str">
        <f t="shared" si="55"/>
        <v> </v>
      </c>
      <c r="AA56" s="482" t="str">
        <f t="shared" si="56"/>
        <v> </v>
      </c>
      <c r="AB56" s="482" t="str">
        <f t="shared" si="57"/>
        <v> </v>
      </c>
      <c r="AC56" s="482" t="str">
        <f t="shared" si="58"/>
        <v> </v>
      </c>
      <c r="AD56" s="482" t="str">
        <f t="shared" si="59"/>
        <v> </v>
      </c>
      <c r="AE56" s="482" t="str">
        <f t="shared" si="60"/>
        <v> </v>
      </c>
      <c r="AF56" s="482" t="str">
        <f t="shared" si="61"/>
        <v> </v>
      </c>
      <c r="AG56" s="480"/>
      <c r="AH56" s="379">
        <v>235</v>
      </c>
      <c r="AI56" s="475">
        <v>0</v>
      </c>
      <c r="AJ56" s="475">
        <v>0</v>
      </c>
      <c r="AK56" s="475">
        <v>1094</v>
      </c>
      <c r="AL56" s="475">
        <v>0</v>
      </c>
      <c r="AM56" s="475">
        <v>0</v>
      </c>
      <c r="AN56" s="475">
        <v>0</v>
      </c>
      <c r="AO56" s="475">
        <v>0</v>
      </c>
      <c r="AP56" s="475">
        <v>1633</v>
      </c>
      <c r="AQ56" s="475">
        <v>0</v>
      </c>
      <c r="AR56" s="475">
        <v>0</v>
      </c>
      <c r="AS56" s="475">
        <v>0</v>
      </c>
      <c r="AT56" s="475">
        <v>0</v>
      </c>
      <c r="AU56" s="475">
        <v>0</v>
      </c>
      <c r="AV56" s="475">
        <v>2329</v>
      </c>
      <c r="AW56" s="475">
        <v>0</v>
      </c>
      <c r="AX56" s="475">
        <v>0</v>
      </c>
      <c r="AY56" s="475">
        <v>0</v>
      </c>
      <c r="AZ56" s="475">
        <v>0</v>
      </c>
      <c r="BA56" s="475">
        <v>0</v>
      </c>
      <c r="BB56" s="475">
        <v>0</v>
      </c>
      <c r="BC56" s="475">
        <v>0</v>
      </c>
      <c r="BD56" s="475">
        <v>0</v>
      </c>
      <c r="BE56" s="475">
        <v>0</v>
      </c>
      <c r="BF56" s="475">
        <v>0</v>
      </c>
      <c r="BG56" s="475">
        <v>0</v>
      </c>
      <c r="BH56" s="475">
        <v>0</v>
      </c>
      <c r="BI56" s="475">
        <v>0</v>
      </c>
      <c r="BJ56" s="475">
        <v>0</v>
      </c>
      <c r="BK56" s="475">
        <v>0</v>
      </c>
      <c r="BL56" s="475">
        <v>0</v>
      </c>
      <c r="BM56" s="475">
        <v>0</v>
      </c>
    </row>
    <row r="57" spans="1:65" ht="13.5" customHeight="1">
      <c r="A57" s="470">
        <v>240</v>
      </c>
      <c r="B57" s="482" t="str">
        <f t="shared" si="31"/>
        <v> </v>
      </c>
      <c r="C57" s="482" t="str">
        <f t="shared" si="32"/>
        <v> </v>
      </c>
      <c r="D57" s="482" t="str">
        <f t="shared" si="33"/>
        <v> </v>
      </c>
      <c r="E57" s="482" t="str">
        <f t="shared" si="34"/>
        <v> </v>
      </c>
      <c r="F57" s="482" t="str">
        <f t="shared" si="35"/>
        <v> </v>
      </c>
      <c r="G57" s="482">
        <f t="shared" si="36"/>
        <v>1505</v>
      </c>
      <c r="H57" s="482" t="str">
        <f t="shared" si="37"/>
        <v> </v>
      </c>
      <c r="I57" s="482" t="str">
        <f t="shared" si="38"/>
        <v> </v>
      </c>
      <c r="J57" s="482" t="str">
        <f t="shared" si="39"/>
        <v> </v>
      </c>
      <c r="K57" s="482">
        <f t="shared" si="40"/>
        <v>1909</v>
      </c>
      <c r="L57" s="482" t="str">
        <f t="shared" si="41"/>
        <v> </v>
      </c>
      <c r="M57" s="482" t="str">
        <f t="shared" si="42"/>
        <v> </v>
      </c>
      <c r="N57" s="482" t="str">
        <f t="shared" si="43"/>
        <v> </v>
      </c>
      <c r="O57" s="482" t="str">
        <f t="shared" si="44"/>
        <v> </v>
      </c>
      <c r="P57" s="482" t="str">
        <f t="shared" si="45"/>
        <v> </v>
      </c>
      <c r="Q57" s="482" t="str">
        <f t="shared" si="46"/>
        <v> </v>
      </c>
      <c r="R57" s="482" t="str">
        <f t="shared" si="47"/>
        <v> </v>
      </c>
      <c r="S57" s="482" t="str">
        <f t="shared" si="48"/>
        <v> </v>
      </c>
      <c r="T57" s="482" t="str">
        <f t="shared" si="49"/>
        <v> </v>
      </c>
      <c r="U57" s="482" t="str">
        <f t="shared" si="50"/>
        <v> </v>
      </c>
      <c r="V57" s="482" t="str">
        <f t="shared" si="51"/>
        <v> </v>
      </c>
      <c r="W57" s="482" t="str">
        <f t="shared" si="52"/>
        <v> </v>
      </c>
      <c r="X57" s="482" t="str">
        <f t="shared" si="53"/>
        <v> </v>
      </c>
      <c r="Y57" s="482" t="str">
        <f t="shared" si="54"/>
        <v> </v>
      </c>
      <c r="Z57" s="482" t="str">
        <f t="shared" si="55"/>
        <v> </v>
      </c>
      <c r="AA57" s="482" t="str">
        <f t="shared" si="56"/>
        <v> </v>
      </c>
      <c r="AB57" s="482" t="str">
        <f t="shared" si="57"/>
        <v> </v>
      </c>
      <c r="AC57" s="482" t="str">
        <f t="shared" si="58"/>
        <v> </v>
      </c>
      <c r="AD57" s="482" t="str">
        <f t="shared" si="59"/>
        <v> </v>
      </c>
      <c r="AE57" s="482" t="str">
        <f t="shared" si="60"/>
        <v> </v>
      </c>
      <c r="AF57" s="482" t="str">
        <f t="shared" si="61"/>
        <v> </v>
      </c>
      <c r="AG57" s="480"/>
      <c r="AH57" s="379">
        <v>240</v>
      </c>
      <c r="AI57" s="475">
        <v>0</v>
      </c>
      <c r="AJ57" s="475">
        <v>0</v>
      </c>
      <c r="AK57" s="475">
        <v>0</v>
      </c>
      <c r="AL57" s="475">
        <v>0</v>
      </c>
      <c r="AM57" s="475">
        <v>0</v>
      </c>
      <c r="AN57" s="475">
        <v>1505</v>
      </c>
      <c r="AO57" s="475">
        <v>0</v>
      </c>
      <c r="AP57" s="475">
        <v>0</v>
      </c>
      <c r="AQ57" s="475">
        <v>0</v>
      </c>
      <c r="AR57" s="475">
        <v>1909</v>
      </c>
      <c r="AS57" s="475">
        <v>0</v>
      </c>
      <c r="AT57" s="475">
        <v>0</v>
      </c>
      <c r="AU57" s="475">
        <v>0</v>
      </c>
      <c r="AV57" s="475">
        <v>0</v>
      </c>
      <c r="AW57" s="475">
        <v>0</v>
      </c>
      <c r="AX57" s="475">
        <v>0</v>
      </c>
      <c r="AY57" s="475">
        <v>0</v>
      </c>
      <c r="AZ57" s="475">
        <v>0</v>
      </c>
      <c r="BA57" s="475">
        <v>0</v>
      </c>
      <c r="BB57" s="475">
        <v>0</v>
      </c>
      <c r="BC57" s="475">
        <v>0</v>
      </c>
      <c r="BD57" s="475">
        <v>0</v>
      </c>
      <c r="BE57" s="475">
        <v>0</v>
      </c>
      <c r="BF57" s="475">
        <v>0</v>
      </c>
      <c r="BG57" s="475">
        <v>0</v>
      </c>
      <c r="BH57" s="475">
        <v>0</v>
      </c>
      <c r="BI57" s="475">
        <v>0</v>
      </c>
      <c r="BJ57" s="475">
        <v>0</v>
      </c>
      <c r="BK57" s="475">
        <v>0</v>
      </c>
      <c r="BL57" s="475">
        <v>0</v>
      </c>
      <c r="BM57" s="475">
        <v>0</v>
      </c>
    </row>
    <row r="58" spans="1:65" ht="13.5" customHeight="1">
      <c r="A58" s="470">
        <v>245</v>
      </c>
      <c r="B58" s="482">
        <f t="shared" si="31"/>
        <v>826</v>
      </c>
      <c r="C58" s="482">
        <f t="shared" si="32"/>
        <v>946</v>
      </c>
      <c r="D58" s="482">
        <f t="shared" si="33"/>
        <v>1149</v>
      </c>
      <c r="E58" s="482">
        <f t="shared" si="34"/>
        <v>1349</v>
      </c>
      <c r="F58" s="482" t="str">
        <f t="shared" si="35"/>
        <v> </v>
      </c>
      <c r="G58" s="482">
        <f t="shared" si="36"/>
        <v>1540</v>
      </c>
      <c r="H58" s="482">
        <f t="shared" si="37"/>
        <v>1584</v>
      </c>
      <c r="I58" s="482">
        <f t="shared" si="38"/>
        <v>1703</v>
      </c>
      <c r="J58" s="482">
        <f t="shared" si="39"/>
        <v>1825</v>
      </c>
      <c r="K58" s="482">
        <f t="shared" si="40"/>
        <v>1945</v>
      </c>
      <c r="L58" s="482" t="str">
        <f t="shared" si="41"/>
        <v> </v>
      </c>
      <c r="M58" s="482">
        <f t="shared" si="42"/>
        <v>2154</v>
      </c>
      <c r="N58" s="482" t="str">
        <f t="shared" si="43"/>
        <v> </v>
      </c>
      <c r="O58" s="482">
        <f t="shared" si="44"/>
        <v>2405</v>
      </c>
      <c r="P58" s="482" t="str">
        <f t="shared" si="45"/>
        <v> </v>
      </c>
      <c r="Q58" s="482">
        <f t="shared" si="46"/>
        <v>2631</v>
      </c>
      <c r="R58" s="482" t="str">
        <f t="shared" si="47"/>
        <v> </v>
      </c>
      <c r="S58" s="482">
        <f t="shared" si="48"/>
        <v>2904</v>
      </c>
      <c r="T58" s="482">
        <f t="shared" si="49"/>
        <v>3045</v>
      </c>
      <c r="U58" s="482" t="str">
        <f t="shared" si="50"/>
        <v> </v>
      </c>
      <c r="V58" s="482" t="str">
        <f t="shared" si="51"/>
        <v> </v>
      </c>
      <c r="W58" s="482" t="str">
        <f t="shared" si="52"/>
        <v> </v>
      </c>
      <c r="X58" s="482">
        <f t="shared" si="53"/>
        <v>3789</v>
      </c>
      <c r="Y58" s="482" t="str">
        <f t="shared" si="54"/>
        <v> </v>
      </c>
      <c r="Z58" s="482" t="str">
        <f t="shared" si="55"/>
        <v> </v>
      </c>
      <c r="AA58" s="482" t="str">
        <f t="shared" si="56"/>
        <v> </v>
      </c>
      <c r="AB58" s="482" t="str">
        <f t="shared" si="57"/>
        <v> </v>
      </c>
      <c r="AC58" s="482">
        <f t="shared" si="58"/>
        <v>4603</v>
      </c>
      <c r="AD58" s="482" t="str">
        <f t="shared" si="59"/>
        <v> </v>
      </c>
      <c r="AE58" s="482" t="str">
        <f t="shared" si="60"/>
        <v> </v>
      </c>
      <c r="AF58" s="482">
        <f t="shared" si="61"/>
        <v>5511</v>
      </c>
      <c r="AG58" s="480"/>
      <c r="AH58" s="379">
        <v>245</v>
      </c>
      <c r="AI58" s="475">
        <v>826</v>
      </c>
      <c r="AJ58" s="475">
        <v>946</v>
      </c>
      <c r="AK58" s="475">
        <v>1149</v>
      </c>
      <c r="AL58" s="475">
        <v>1349</v>
      </c>
      <c r="AM58" s="475">
        <v>0</v>
      </c>
      <c r="AN58" s="475">
        <v>1540</v>
      </c>
      <c r="AO58" s="475">
        <v>1584</v>
      </c>
      <c r="AP58" s="475">
        <v>1703</v>
      </c>
      <c r="AQ58" s="475">
        <v>1825</v>
      </c>
      <c r="AR58" s="475">
        <v>1945</v>
      </c>
      <c r="AS58" s="475">
        <v>0</v>
      </c>
      <c r="AT58" s="475">
        <v>2154</v>
      </c>
      <c r="AU58" s="475">
        <v>0</v>
      </c>
      <c r="AV58" s="475">
        <v>2405</v>
      </c>
      <c r="AW58" s="475">
        <v>0</v>
      </c>
      <c r="AX58" s="475">
        <v>2631</v>
      </c>
      <c r="AY58" s="475">
        <v>0</v>
      </c>
      <c r="AZ58" s="475">
        <v>2904</v>
      </c>
      <c r="BA58" s="475">
        <v>3045</v>
      </c>
      <c r="BB58" s="475">
        <v>0</v>
      </c>
      <c r="BC58" s="475">
        <v>0</v>
      </c>
      <c r="BD58" s="475">
        <v>0</v>
      </c>
      <c r="BE58" s="475">
        <v>3789</v>
      </c>
      <c r="BF58" s="475">
        <v>0</v>
      </c>
      <c r="BG58" s="475">
        <v>0</v>
      </c>
      <c r="BH58" s="475">
        <v>0</v>
      </c>
      <c r="BI58" s="475">
        <v>0</v>
      </c>
      <c r="BJ58" s="475">
        <v>4603</v>
      </c>
      <c r="BK58" s="475">
        <v>0</v>
      </c>
      <c r="BL58" s="475">
        <v>0</v>
      </c>
      <c r="BM58" s="475">
        <v>5511</v>
      </c>
    </row>
    <row r="59" spans="1:65" ht="13.5" customHeight="1">
      <c r="A59" s="470">
        <v>251</v>
      </c>
      <c r="B59" s="482">
        <f t="shared" si="31"/>
        <v>875</v>
      </c>
      <c r="C59" s="482">
        <f t="shared" si="32"/>
        <v>971</v>
      </c>
      <c r="D59" s="482">
        <f t="shared" si="33"/>
        <v>1174</v>
      </c>
      <c r="E59" s="482">
        <f t="shared" si="34"/>
        <v>1378</v>
      </c>
      <c r="F59" s="482" t="str">
        <f t="shared" si="35"/>
        <v> </v>
      </c>
      <c r="G59" s="482" t="str">
        <f t="shared" si="36"/>
        <v> </v>
      </c>
      <c r="H59" s="482" t="str">
        <f t="shared" si="37"/>
        <v> </v>
      </c>
      <c r="I59" s="482">
        <f t="shared" si="38"/>
        <v>1743</v>
      </c>
      <c r="J59" s="482" t="str">
        <f t="shared" si="39"/>
        <v> </v>
      </c>
      <c r="K59" s="482">
        <f t="shared" si="40"/>
        <v>1983</v>
      </c>
      <c r="L59" s="482" t="str">
        <f t="shared" si="41"/>
        <v> </v>
      </c>
      <c r="M59" s="482" t="str">
        <f t="shared" si="42"/>
        <v> </v>
      </c>
      <c r="N59" s="482" t="str">
        <f t="shared" si="43"/>
        <v> </v>
      </c>
      <c r="O59" s="482">
        <f t="shared" si="44"/>
        <v>2458</v>
      </c>
      <c r="P59" s="482" t="str">
        <f t="shared" si="45"/>
        <v> </v>
      </c>
      <c r="Q59" s="482" t="str">
        <f t="shared" si="46"/>
        <v> </v>
      </c>
      <c r="R59" s="482" t="str">
        <f t="shared" si="47"/>
        <v> </v>
      </c>
      <c r="S59" s="482" t="str">
        <f t="shared" si="48"/>
        <v> </v>
      </c>
      <c r="T59" s="482" t="str">
        <f t="shared" si="49"/>
        <v> </v>
      </c>
      <c r="U59" s="482" t="str">
        <f t="shared" si="50"/>
        <v> </v>
      </c>
      <c r="V59" s="482" t="str">
        <f t="shared" si="51"/>
        <v> </v>
      </c>
      <c r="W59" s="482">
        <f t="shared" si="52"/>
        <v>3549</v>
      </c>
      <c r="X59" s="482" t="str">
        <f t="shared" si="53"/>
        <v> </v>
      </c>
      <c r="Y59" s="482" t="str">
        <f t="shared" si="54"/>
        <v> </v>
      </c>
      <c r="Z59" s="482" t="str">
        <f t="shared" si="55"/>
        <v> </v>
      </c>
      <c r="AA59" s="482" t="str">
        <f t="shared" si="56"/>
        <v> </v>
      </c>
      <c r="AB59" s="482" t="str">
        <f t="shared" si="57"/>
        <v> </v>
      </c>
      <c r="AC59" s="482" t="str">
        <f t="shared" si="58"/>
        <v> </v>
      </c>
      <c r="AD59" s="482" t="str">
        <f t="shared" si="59"/>
        <v> </v>
      </c>
      <c r="AE59" s="482" t="str">
        <f t="shared" si="60"/>
        <v> </v>
      </c>
      <c r="AF59" s="482" t="str">
        <f t="shared" si="61"/>
        <v> </v>
      </c>
      <c r="AG59" s="480"/>
      <c r="AH59" s="379">
        <v>251</v>
      </c>
      <c r="AI59" s="475">
        <v>875</v>
      </c>
      <c r="AJ59" s="475">
        <v>971</v>
      </c>
      <c r="AK59" s="475">
        <v>1174</v>
      </c>
      <c r="AL59" s="475">
        <v>1378</v>
      </c>
      <c r="AM59" s="475">
        <v>0</v>
      </c>
      <c r="AN59" s="475">
        <v>0</v>
      </c>
      <c r="AO59" s="475">
        <v>0</v>
      </c>
      <c r="AP59" s="475">
        <v>1743</v>
      </c>
      <c r="AQ59" s="475">
        <v>0</v>
      </c>
      <c r="AR59" s="475">
        <v>1983</v>
      </c>
      <c r="AS59" s="475">
        <v>0</v>
      </c>
      <c r="AT59" s="475">
        <v>0</v>
      </c>
      <c r="AU59" s="475">
        <v>0</v>
      </c>
      <c r="AV59" s="475">
        <v>2458</v>
      </c>
      <c r="AW59" s="475">
        <v>0</v>
      </c>
      <c r="AX59" s="475">
        <v>0</v>
      </c>
      <c r="AY59" s="475">
        <v>0</v>
      </c>
      <c r="AZ59" s="475">
        <v>0</v>
      </c>
      <c r="BA59" s="475">
        <v>0</v>
      </c>
      <c r="BB59" s="475">
        <v>0</v>
      </c>
      <c r="BC59" s="475">
        <v>0</v>
      </c>
      <c r="BD59" s="475">
        <v>3549</v>
      </c>
      <c r="BE59" s="475">
        <v>0</v>
      </c>
      <c r="BF59" s="475">
        <v>0</v>
      </c>
      <c r="BG59" s="475">
        <v>0</v>
      </c>
      <c r="BH59" s="475">
        <v>0</v>
      </c>
      <c r="BI59" s="475">
        <v>0</v>
      </c>
      <c r="BJ59" s="475">
        <v>0</v>
      </c>
      <c r="BK59" s="475">
        <v>0</v>
      </c>
      <c r="BL59" s="475">
        <v>0</v>
      </c>
      <c r="BM59" s="475">
        <v>0</v>
      </c>
    </row>
    <row r="60" spans="1:65" ht="13.5" customHeight="1">
      <c r="A60" s="470">
        <v>253</v>
      </c>
      <c r="B60" s="482">
        <f t="shared" si="31"/>
        <v>863</v>
      </c>
      <c r="C60" s="482">
        <f t="shared" si="32"/>
        <v>984</v>
      </c>
      <c r="D60" s="482">
        <f t="shared" si="33"/>
        <v>1186</v>
      </c>
      <c r="E60" s="482">
        <f t="shared" si="34"/>
        <v>1386</v>
      </c>
      <c r="F60" s="482" t="str">
        <f t="shared" si="35"/>
        <v> </v>
      </c>
      <c r="G60" s="482">
        <f t="shared" si="36"/>
        <v>1591</v>
      </c>
      <c r="H60" s="482" t="str">
        <f t="shared" si="37"/>
        <v> </v>
      </c>
      <c r="I60" s="482">
        <f t="shared" si="38"/>
        <v>1756</v>
      </c>
      <c r="J60" s="482">
        <f t="shared" si="39"/>
        <v>1878</v>
      </c>
      <c r="K60" s="482">
        <f t="shared" si="40"/>
        <v>2000</v>
      </c>
      <c r="L60" s="482" t="str">
        <f t="shared" si="41"/>
        <v> </v>
      </c>
      <c r="M60" s="482">
        <f t="shared" si="42"/>
        <v>2211</v>
      </c>
      <c r="N60" s="482" t="str">
        <f t="shared" si="43"/>
        <v> </v>
      </c>
      <c r="O60" s="482">
        <f t="shared" si="44"/>
        <v>2471</v>
      </c>
      <c r="P60" s="482" t="str">
        <f t="shared" si="45"/>
        <v> </v>
      </c>
      <c r="Q60" s="482">
        <f t="shared" si="46"/>
        <v>2691</v>
      </c>
      <c r="R60" s="482" t="str">
        <f t="shared" si="47"/>
        <v> </v>
      </c>
      <c r="S60" s="482">
        <f t="shared" si="48"/>
        <v>2970</v>
      </c>
      <c r="T60" s="482" t="str">
        <f t="shared" si="49"/>
        <v> </v>
      </c>
      <c r="U60" s="482" t="str">
        <f t="shared" si="50"/>
        <v> </v>
      </c>
      <c r="V60" s="482" t="str">
        <f t="shared" si="51"/>
        <v> </v>
      </c>
      <c r="W60" s="482" t="str">
        <f t="shared" si="52"/>
        <v> </v>
      </c>
      <c r="X60" s="482" t="str">
        <f t="shared" si="53"/>
        <v> </v>
      </c>
      <c r="Y60" s="482" t="str">
        <f t="shared" si="54"/>
        <v> </v>
      </c>
      <c r="Z60" s="482" t="str">
        <f t="shared" si="55"/>
        <v> </v>
      </c>
      <c r="AA60" s="482" t="str">
        <f t="shared" si="56"/>
        <v> </v>
      </c>
      <c r="AB60" s="482" t="str">
        <f t="shared" si="57"/>
        <v> </v>
      </c>
      <c r="AC60" s="482" t="str">
        <f t="shared" si="58"/>
        <v> </v>
      </c>
      <c r="AD60" s="482" t="str">
        <f t="shared" si="59"/>
        <v> </v>
      </c>
      <c r="AE60" s="482" t="str">
        <f t="shared" si="60"/>
        <v> </v>
      </c>
      <c r="AF60" s="482" t="str">
        <f t="shared" si="61"/>
        <v> </v>
      </c>
      <c r="AG60" s="480"/>
      <c r="AH60" s="379">
        <v>253</v>
      </c>
      <c r="AI60" s="492">
        <v>863</v>
      </c>
      <c r="AJ60" s="492">
        <v>984</v>
      </c>
      <c r="AK60" s="492">
        <v>1186</v>
      </c>
      <c r="AL60" s="475">
        <v>1386</v>
      </c>
      <c r="AM60" s="492">
        <v>0</v>
      </c>
      <c r="AN60" s="475">
        <v>1591</v>
      </c>
      <c r="AO60" s="475">
        <v>0</v>
      </c>
      <c r="AP60" s="475">
        <v>1756</v>
      </c>
      <c r="AQ60" s="475">
        <v>1878</v>
      </c>
      <c r="AR60" s="475">
        <v>2000</v>
      </c>
      <c r="AS60" s="475">
        <v>0</v>
      </c>
      <c r="AT60" s="475">
        <v>2211</v>
      </c>
      <c r="AU60" s="475">
        <v>0</v>
      </c>
      <c r="AV60" s="475">
        <v>2471</v>
      </c>
      <c r="AW60" s="475">
        <v>0</v>
      </c>
      <c r="AX60" s="475">
        <v>2691</v>
      </c>
      <c r="AY60" s="475">
        <v>0</v>
      </c>
      <c r="AZ60" s="475">
        <v>2970</v>
      </c>
      <c r="BA60" s="475">
        <v>0</v>
      </c>
      <c r="BB60" s="475">
        <v>0</v>
      </c>
      <c r="BC60" s="475">
        <v>0</v>
      </c>
      <c r="BD60" s="475">
        <v>0</v>
      </c>
      <c r="BE60" s="475">
        <v>0</v>
      </c>
      <c r="BF60" s="475">
        <v>0</v>
      </c>
      <c r="BG60" s="475">
        <v>0</v>
      </c>
      <c r="BH60" s="475">
        <v>0</v>
      </c>
      <c r="BI60" s="475">
        <v>0</v>
      </c>
      <c r="BJ60" s="475">
        <v>0</v>
      </c>
      <c r="BK60" s="475">
        <v>0</v>
      </c>
      <c r="BL60" s="475">
        <v>0</v>
      </c>
      <c r="BM60" s="475">
        <v>0</v>
      </c>
    </row>
    <row r="61" spans="1:65" ht="13.5" customHeight="1">
      <c r="A61" s="470">
        <v>260</v>
      </c>
      <c r="B61" s="482">
        <f t="shared" si="31"/>
        <v>891</v>
      </c>
      <c r="C61" s="482">
        <f t="shared" si="32"/>
        <v>1020</v>
      </c>
      <c r="D61" s="482">
        <f t="shared" si="33"/>
        <v>1228</v>
      </c>
      <c r="E61" s="482">
        <f t="shared" si="34"/>
        <v>1441</v>
      </c>
      <c r="F61" s="482" t="str">
        <f t="shared" si="35"/>
        <v> </v>
      </c>
      <c r="G61" s="482">
        <f t="shared" si="36"/>
        <v>1645</v>
      </c>
      <c r="H61" s="482" t="str">
        <f t="shared" si="37"/>
        <v> </v>
      </c>
      <c r="I61" s="482" t="str">
        <f t="shared" si="38"/>
        <v> </v>
      </c>
      <c r="J61" s="482" t="str">
        <f t="shared" si="39"/>
        <v> </v>
      </c>
      <c r="K61" s="482" t="str">
        <f t="shared" si="40"/>
        <v> </v>
      </c>
      <c r="L61" s="482" t="str">
        <f t="shared" si="41"/>
        <v> </v>
      </c>
      <c r="M61" s="482" t="str">
        <f t="shared" si="42"/>
        <v> </v>
      </c>
      <c r="N61" s="482" t="str">
        <f t="shared" si="43"/>
        <v> </v>
      </c>
      <c r="O61" s="482" t="str">
        <f t="shared" si="44"/>
        <v> </v>
      </c>
      <c r="P61" s="482" t="str">
        <f t="shared" si="45"/>
        <v> </v>
      </c>
      <c r="Q61" s="482" t="str">
        <f t="shared" si="46"/>
        <v> </v>
      </c>
      <c r="R61" s="482" t="str">
        <f t="shared" si="47"/>
        <v> </v>
      </c>
      <c r="S61" s="482" t="str">
        <f t="shared" si="48"/>
        <v> </v>
      </c>
      <c r="T61" s="482" t="str">
        <f t="shared" si="49"/>
        <v> </v>
      </c>
      <c r="U61" s="482" t="str">
        <f t="shared" si="50"/>
        <v> </v>
      </c>
      <c r="V61" s="482" t="str">
        <f t="shared" si="51"/>
        <v> </v>
      </c>
      <c r="W61" s="482" t="str">
        <f t="shared" si="52"/>
        <v> </v>
      </c>
      <c r="X61" s="482" t="str">
        <f t="shared" si="53"/>
        <v> </v>
      </c>
      <c r="Y61" s="482" t="str">
        <f t="shared" si="54"/>
        <v> </v>
      </c>
      <c r="Z61" s="482" t="str">
        <f t="shared" si="55"/>
        <v> </v>
      </c>
      <c r="AA61" s="482" t="str">
        <f t="shared" si="56"/>
        <v> </v>
      </c>
      <c r="AB61" s="482" t="str">
        <f t="shared" si="57"/>
        <v> </v>
      </c>
      <c r="AC61" s="482" t="str">
        <f t="shared" si="58"/>
        <v> </v>
      </c>
      <c r="AD61" s="482" t="str">
        <f t="shared" si="59"/>
        <v> </v>
      </c>
      <c r="AE61" s="482" t="str">
        <f t="shared" si="60"/>
        <v> </v>
      </c>
      <c r="AF61" s="482" t="str">
        <f t="shared" si="61"/>
        <v> </v>
      </c>
      <c r="AG61" s="480"/>
      <c r="AH61" s="379">
        <v>260</v>
      </c>
      <c r="AI61" s="475">
        <v>891</v>
      </c>
      <c r="AJ61" s="475">
        <v>1020</v>
      </c>
      <c r="AK61" s="475">
        <v>1228</v>
      </c>
      <c r="AL61" s="475">
        <v>1441</v>
      </c>
      <c r="AM61" s="475">
        <v>0</v>
      </c>
      <c r="AN61" s="475">
        <v>1645</v>
      </c>
      <c r="AO61" s="475">
        <v>0</v>
      </c>
      <c r="AP61" s="475">
        <v>0</v>
      </c>
      <c r="AQ61" s="475">
        <v>0</v>
      </c>
      <c r="AR61" s="475">
        <v>0</v>
      </c>
      <c r="AS61" s="475">
        <v>0</v>
      </c>
      <c r="AT61" s="475">
        <v>0</v>
      </c>
      <c r="AU61" s="475">
        <v>0</v>
      </c>
      <c r="AV61" s="475">
        <v>0</v>
      </c>
      <c r="AW61" s="475">
        <v>0</v>
      </c>
      <c r="AX61" s="475">
        <v>0</v>
      </c>
      <c r="AY61" s="475">
        <v>0</v>
      </c>
      <c r="AZ61" s="475">
        <v>0</v>
      </c>
      <c r="BA61" s="475">
        <v>0</v>
      </c>
      <c r="BB61" s="475">
        <v>0</v>
      </c>
      <c r="BC61" s="475">
        <v>0</v>
      </c>
      <c r="BD61" s="475">
        <v>0</v>
      </c>
      <c r="BE61" s="475">
        <v>0</v>
      </c>
      <c r="BF61" s="475">
        <v>0</v>
      </c>
      <c r="BG61" s="475">
        <v>0</v>
      </c>
      <c r="BH61" s="475">
        <v>0</v>
      </c>
      <c r="BI61" s="475">
        <v>0</v>
      </c>
      <c r="BJ61" s="475">
        <v>0</v>
      </c>
      <c r="BK61" s="475">
        <v>0</v>
      </c>
      <c r="BL61" s="475">
        <v>0</v>
      </c>
      <c r="BM61" s="475">
        <v>0</v>
      </c>
    </row>
    <row r="62" spans="1:65" ht="13.5" customHeight="1">
      <c r="A62" s="470">
        <v>267</v>
      </c>
      <c r="B62" s="482">
        <f t="shared" si="31"/>
        <v>921</v>
      </c>
      <c r="C62" s="482">
        <f t="shared" si="32"/>
        <v>1053</v>
      </c>
      <c r="D62" s="482">
        <f t="shared" si="33"/>
        <v>1266</v>
      </c>
      <c r="E62" s="482">
        <f t="shared" si="34"/>
        <v>1486</v>
      </c>
      <c r="F62" s="482" t="str">
        <f t="shared" si="35"/>
        <v> </v>
      </c>
      <c r="G62" s="482">
        <f t="shared" si="36"/>
        <v>1684</v>
      </c>
      <c r="H62" s="482">
        <f t="shared" si="37"/>
        <v>1730</v>
      </c>
      <c r="I62" s="482">
        <f t="shared" si="38"/>
        <v>1850</v>
      </c>
      <c r="J62" s="482">
        <f t="shared" si="39"/>
        <v>1975</v>
      </c>
      <c r="K62" s="482">
        <f t="shared" si="40"/>
        <v>2105</v>
      </c>
      <c r="L62" s="482" t="str">
        <f t="shared" si="41"/>
        <v> </v>
      </c>
      <c r="M62" s="482">
        <f t="shared" si="42"/>
        <v>2371</v>
      </c>
      <c r="N62" s="482" t="str">
        <f t="shared" si="43"/>
        <v> </v>
      </c>
      <c r="O62" s="482">
        <f t="shared" si="44"/>
        <v>2586</v>
      </c>
      <c r="P62" s="482" t="str">
        <f t="shared" si="45"/>
        <v> </v>
      </c>
      <c r="Q62" s="482">
        <f t="shared" si="46"/>
        <v>2814</v>
      </c>
      <c r="R62" s="482" t="str">
        <f t="shared" si="47"/>
        <v> </v>
      </c>
      <c r="S62" s="482">
        <f t="shared" si="48"/>
        <v>3106</v>
      </c>
      <c r="T62" s="482" t="str">
        <f t="shared" si="49"/>
        <v> </v>
      </c>
      <c r="U62" s="482" t="str">
        <f t="shared" si="50"/>
        <v> </v>
      </c>
      <c r="V62" s="482" t="str">
        <f t="shared" si="51"/>
        <v> </v>
      </c>
      <c r="W62" s="482">
        <f t="shared" si="52"/>
        <v>3714</v>
      </c>
      <c r="X62" s="482" t="str">
        <f t="shared" si="53"/>
        <v> </v>
      </c>
      <c r="Y62" s="482" t="str">
        <f t="shared" si="54"/>
        <v> </v>
      </c>
      <c r="Z62" s="482" t="str">
        <f t="shared" si="55"/>
        <v> </v>
      </c>
      <c r="AA62" s="482" t="str">
        <f t="shared" si="56"/>
        <v> </v>
      </c>
      <c r="AB62" s="482" t="str">
        <f t="shared" si="57"/>
        <v> </v>
      </c>
      <c r="AC62" s="482" t="str">
        <f t="shared" si="58"/>
        <v> </v>
      </c>
      <c r="AD62" s="482" t="str">
        <f t="shared" si="59"/>
        <v> </v>
      </c>
      <c r="AE62" s="482" t="str">
        <f t="shared" si="60"/>
        <v> </v>
      </c>
      <c r="AF62" s="482" t="str">
        <f t="shared" si="61"/>
        <v> </v>
      </c>
      <c r="AG62" s="480"/>
      <c r="AH62" s="379">
        <v>267</v>
      </c>
      <c r="AI62" s="475">
        <v>921</v>
      </c>
      <c r="AJ62" s="475">
        <v>1053</v>
      </c>
      <c r="AK62" s="475">
        <v>1266</v>
      </c>
      <c r="AL62" s="475">
        <v>1486</v>
      </c>
      <c r="AM62" s="475">
        <v>0</v>
      </c>
      <c r="AN62" s="475">
        <v>1684</v>
      </c>
      <c r="AO62" s="475">
        <v>1730</v>
      </c>
      <c r="AP62" s="475">
        <v>1850</v>
      </c>
      <c r="AQ62" s="475">
        <v>1975</v>
      </c>
      <c r="AR62" s="475">
        <v>2105</v>
      </c>
      <c r="AS62" s="475">
        <v>0</v>
      </c>
      <c r="AT62" s="475">
        <v>2371</v>
      </c>
      <c r="AU62" s="475">
        <v>0</v>
      </c>
      <c r="AV62" s="475">
        <v>2586</v>
      </c>
      <c r="AW62" s="475">
        <v>0</v>
      </c>
      <c r="AX62" s="475">
        <v>2814</v>
      </c>
      <c r="AY62" s="475">
        <v>0</v>
      </c>
      <c r="AZ62" s="475">
        <v>3106</v>
      </c>
      <c r="BA62" s="475">
        <v>0</v>
      </c>
      <c r="BB62" s="475">
        <v>0</v>
      </c>
      <c r="BC62" s="475">
        <v>0</v>
      </c>
      <c r="BD62" s="475">
        <v>3714</v>
      </c>
      <c r="BE62" s="475">
        <v>0</v>
      </c>
      <c r="BF62" s="475">
        <v>0</v>
      </c>
      <c r="BG62" s="475">
        <v>0</v>
      </c>
      <c r="BH62" s="475">
        <v>0</v>
      </c>
      <c r="BI62" s="475">
        <v>0</v>
      </c>
      <c r="BJ62" s="475">
        <v>0</v>
      </c>
      <c r="BK62" s="475">
        <v>0</v>
      </c>
      <c r="BL62" s="475">
        <v>0</v>
      </c>
      <c r="BM62" s="475">
        <v>0</v>
      </c>
    </row>
    <row r="63" spans="1:65" ht="13.5" customHeight="1">
      <c r="A63" s="470">
        <v>273</v>
      </c>
      <c r="B63" s="482">
        <f t="shared" si="31"/>
        <v>943</v>
      </c>
      <c r="C63" s="482">
        <f t="shared" si="32"/>
        <v>945</v>
      </c>
      <c r="D63" s="482">
        <f t="shared" si="33"/>
        <v>1124</v>
      </c>
      <c r="E63" s="482">
        <f t="shared" si="34"/>
        <v>1508</v>
      </c>
      <c r="F63" s="482">
        <f t="shared" si="35"/>
        <v>1590</v>
      </c>
      <c r="G63" s="482">
        <f t="shared" si="36"/>
        <v>1721</v>
      </c>
      <c r="H63" s="482">
        <f t="shared" si="37"/>
        <v>1768</v>
      </c>
      <c r="I63" s="482">
        <f t="shared" si="38"/>
        <v>1885</v>
      </c>
      <c r="J63" s="482">
        <f t="shared" si="39"/>
        <v>2011</v>
      </c>
      <c r="K63" s="482">
        <f t="shared" si="40"/>
        <v>2146</v>
      </c>
      <c r="L63" s="482">
        <f t="shared" si="41"/>
        <v>2281</v>
      </c>
      <c r="M63" s="482">
        <f t="shared" si="42"/>
        <v>2420</v>
      </c>
      <c r="N63" s="482">
        <f t="shared" si="43"/>
        <v>2503</v>
      </c>
      <c r="O63" s="482">
        <f t="shared" si="44"/>
        <v>2645</v>
      </c>
      <c r="P63" s="482">
        <f t="shared" si="45"/>
        <v>2730</v>
      </c>
      <c r="Q63" s="482">
        <f t="shared" si="46"/>
        <v>2869</v>
      </c>
      <c r="R63" s="482">
        <f t="shared" si="47"/>
        <v>3013</v>
      </c>
      <c r="S63" s="482">
        <f t="shared" si="48"/>
        <v>3160</v>
      </c>
      <c r="T63" s="482">
        <f t="shared" si="49"/>
        <v>3319</v>
      </c>
      <c r="U63" s="482">
        <f t="shared" si="50"/>
        <v>3466</v>
      </c>
      <c r="V63" s="482">
        <f t="shared" si="51"/>
        <v>3635</v>
      </c>
      <c r="W63" s="482">
        <f t="shared" si="52"/>
        <v>3778</v>
      </c>
      <c r="X63" s="482">
        <f t="shared" si="53"/>
        <v>4114</v>
      </c>
      <c r="Y63" s="482" t="str">
        <f t="shared" si="54"/>
        <v> </v>
      </c>
      <c r="Z63" s="482">
        <f t="shared" si="55"/>
        <v>4465</v>
      </c>
      <c r="AA63" s="482" t="str">
        <f t="shared" si="56"/>
        <v> </v>
      </c>
      <c r="AB63" s="482" t="str">
        <f t="shared" si="57"/>
        <v> </v>
      </c>
      <c r="AC63" s="482">
        <f t="shared" si="58"/>
        <v>4994</v>
      </c>
      <c r="AD63" s="482">
        <f t="shared" si="59"/>
        <v>5181</v>
      </c>
      <c r="AE63" s="482" t="str">
        <f t="shared" si="60"/>
        <v> </v>
      </c>
      <c r="AF63" s="482">
        <f t="shared" si="61"/>
        <v>5940</v>
      </c>
      <c r="AG63" s="480"/>
      <c r="AH63" s="379">
        <v>273</v>
      </c>
      <c r="AI63" s="475">
        <v>943</v>
      </c>
      <c r="AJ63" s="475">
        <v>945</v>
      </c>
      <c r="AK63" s="475">
        <v>1124</v>
      </c>
      <c r="AL63" s="475">
        <v>1508</v>
      </c>
      <c r="AM63" s="475">
        <v>1590</v>
      </c>
      <c r="AN63" s="475">
        <v>1721</v>
      </c>
      <c r="AO63" s="475">
        <v>1768</v>
      </c>
      <c r="AP63" s="475">
        <v>1885</v>
      </c>
      <c r="AQ63" s="475">
        <v>2011</v>
      </c>
      <c r="AR63" s="475">
        <v>2146</v>
      </c>
      <c r="AS63" s="475">
        <v>2281</v>
      </c>
      <c r="AT63" s="475">
        <v>2420</v>
      </c>
      <c r="AU63" s="475">
        <v>2503</v>
      </c>
      <c r="AV63" s="475">
        <v>2645</v>
      </c>
      <c r="AW63" s="475">
        <v>2730</v>
      </c>
      <c r="AX63" s="475">
        <v>2869</v>
      </c>
      <c r="AY63" s="475">
        <v>3013</v>
      </c>
      <c r="AZ63" s="475">
        <v>3160</v>
      </c>
      <c r="BA63" s="475">
        <v>3319</v>
      </c>
      <c r="BB63" s="475">
        <v>3466</v>
      </c>
      <c r="BC63" s="475">
        <v>3635</v>
      </c>
      <c r="BD63" s="475">
        <v>3778</v>
      </c>
      <c r="BE63" s="475">
        <v>4114</v>
      </c>
      <c r="BF63" s="475">
        <v>0</v>
      </c>
      <c r="BG63" s="475">
        <v>4465</v>
      </c>
      <c r="BH63" s="475">
        <v>0</v>
      </c>
      <c r="BI63" s="475">
        <v>0</v>
      </c>
      <c r="BJ63" s="475">
        <v>4994</v>
      </c>
      <c r="BK63" s="475">
        <v>5181</v>
      </c>
      <c r="BL63" s="475">
        <v>0</v>
      </c>
      <c r="BM63" s="475">
        <v>5940</v>
      </c>
    </row>
    <row r="64" spans="1:65" ht="13.5" customHeight="1">
      <c r="A64" s="470">
        <v>280</v>
      </c>
      <c r="B64" s="482">
        <f t="shared" si="31"/>
        <v>980</v>
      </c>
      <c r="C64" s="482">
        <f t="shared" si="32"/>
        <v>1094</v>
      </c>
      <c r="D64" s="482">
        <f t="shared" si="33"/>
        <v>1311</v>
      </c>
      <c r="E64" s="482">
        <f t="shared" si="34"/>
        <v>1525</v>
      </c>
      <c r="F64" s="482" t="str">
        <f t="shared" si="35"/>
        <v> </v>
      </c>
      <c r="G64" s="482">
        <f t="shared" si="36"/>
        <v>1735</v>
      </c>
      <c r="H64" s="482" t="str">
        <f t="shared" si="37"/>
        <v> </v>
      </c>
      <c r="I64" s="482">
        <f t="shared" si="38"/>
        <v>1905</v>
      </c>
      <c r="J64" s="482">
        <f t="shared" si="39"/>
        <v>2034</v>
      </c>
      <c r="K64" s="482">
        <f t="shared" si="40"/>
        <v>2169</v>
      </c>
      <c r="L64" s="482" t="str">
        <f t="shared" si="41"/>
        <v> </v>
      </c>
      <c r="M64" s="482" t="str">
        <f t="shared" si="42"/>
        <v> </v>
      </c>
      <c r="N64" s="482" t="str">
        <f t="shared" si="43"/>
        <v> </v>
      </c>
      <c r="O64" s="482">
        <f t="shared" si="44"/>
        <v>2654</v>
      </c>
      <c r="P64" s="482" t="str">
        <f t="shared" si="45"/>
        <v> </v>
      </c>
      <c r="Q64" s="482" t="str">
        <f t="shared" si="46"/>
        <v> </v>
      </c>
      <c r="R64" s="482" t="str">
        <f t="shared" si="47"/>
        <v> </v>
      </c>
      <c r="S64" s="482" t="str">
        <f t="shared" si="48"/>
        <v> </v>
      </c>
      <c r="T64" s="482" t="str">
        <f t="shared" si="49"/>
        <v> </v>
      </c>
      <c r="U64" s="482" t="str">
        <f t="shared" si="50"/>
        <v> </v>
      </c>
      <c r="V64" s="482" t="str">
        <f t="shared" si="51"/>
        <v> </v>
      </c>
      <c r="W64" s="482" t="str">
        <f t="shared" si="52"/>
        <v> </v>
      </c>
      <c r="X64" s="482" t="str">
        <f t="shared" si="53"/>
        <v> </v>
      </c>
      <c r="Y64" s="482" t="str">
        <f t="shared" si="54"/>
        <v> </v>
      </c>
      <c r="Z64" s="482" t="str">
        <f t="shared" si="55"/>
        <v> </v>
      </c>
      <c r="AA64" s="482" t="str">
        <f t="shared" si="56"/>
        <v> </v>
      </c>
      <c r="AB64" s="482" t="str">
        <f t="shared" si="57"/>
        <v> </v>
      </c>
      <c r="AC64" s="482" t="str">
        <f t="shared" si="58"/>
        <v> </v>
      </c>
      <c r="AD64" s="482" t="str">
        <f t="shared" si="59"/>
        <v> </v>
      </c>
      <c r="AE64" s="482" t="str">
        <f t="shared" si="60"/>
        <v> </v>
      </c>
      <c r="AF64" s="482" t="str">
        <f t="shared" si="61"/>
        <v> </v>
      </c>
      <c r="AG64" s="480"/>
      <c r="AH64" s="379">
        <v>280</v>
      </c>
      <c r="AI64" s="475">
        <v>980</v>
      </c>
      <c r="AJ64" s="475">
        <v>1094</v>
      </c>
      <c r="AK64" s="475">
        <v>1311</v>
      </c>
      <c r="AL64" s="475">
        <v>1525</v>
      </c>
      <c r="AM64" s="475">
        <v>0</v>
      </c>
      <c r="AN64" s="475">
        <v>1735</v>
      </c>
      <c r="AO64" s="475">
        <v>0</v>
      </c>
      <c r="AP64" s="475">
        <v>1905</v>
      </c>
      <c r="AQ64" s="475">
        <v>2034</v>
      </c>
      <c r="AR64" s="475">
        <v>2169</v>
      </c>
      <c r="AS64" s="475">
        <v>0</v>
      </c>
      <c r="AT64" s="475">
        <v>0</v>
      </c>
      <c r="AU64" s="475">
        <v>0</v>
      </c>
      <c r="AV64" s="475">
        <v>2654</v>
      </c>
      <c r="AW64" s="475">
        <v>0</v>
      </c>
      <c r="AX64" s="475">
        <v>0</v>
      </c>
      <c r="AY64" s="475">
        <v>0</v>
      </c>
      <c r="AZ64" s="475">
        <v>0</v>
      </c>
      <c r="BA64" s="475">
        <v>0</v>
      </c>
      <c r="BB64" s="475">
        <v>0</v>
      </c>
      <c r="BC64" s="475">
        <v>0</v>
      </c>
      <c r="BD64" s="475">
        <v>0</v>
      </c>
      <c r="BE64" s="475">
        <v>0</v>
      </c>
      <c r="BF64" s="475">
        <v>0</v>
      </c>
      <c r="BG64" s="475">
        <v>0</v>
      </c>
      <c r="BH64" s="475">
        <v>0</v>
      </c>
      <c r="BI64" s="475">
        <v>0</v>
      </c>
      <c r="BJ64" s="475">
        <v>0</v>
      </c>
      <c r="BK64" s="475">
        <v>0</v>
      </c>
      <c r="BL64" s="475">
        <v>0</v>
      </c>
      <c r="BM64" s="475">
        <v>0</v>
      </c>
    </row>
    <row r="65" spans="1:65" ht="13.5" customHeight="1">
      <c r="A65" s="470">
        <v>298</v>
      </c>
      <c r="B65" s="482" t="str">
        <f t="shared" si="31"/>
        <v> </v>
      </c>
      <c r="C65" s="482" t="str">
        <f t="shared" si="32"/>
        <v> </v>
      </c>
      <c r="D65" s="482">
        <f t="shared" si="33"/>
        <v>1416</v>
      </c>
      <c r="E65" s="482">
        <f t="shared" si="34"/>
        <v>1641</v>
      </c>
      <c r="F65" s="482" t="str">
        <f t="shared" si="35"/>
        <v> </v>
      </c>
      <c r="G65" s="482">
        <f t="shared" si="36"/>
        <v>1860</v>
      </c>
      <c r="H65" s="482">
        <f t="shared" si="37"/>
        <v>1901</v>
      </c>
      <c r="I65" s="482" t="str">
        <f t="shared" si="38"/>
        <v> </v>
      </c>
      <c r="J65" s="482" t="str">
        <f t="shared" si="39"/>
        <v> </v>
      </c>
      <c r="K65" s="482" t="str">
        <f t="shared" si="40"/>
        <v> </v>
      </c>
      <c r="L65" s="482" t="str">
        <f t="shared" si="41"/>
        <v> </v>
      </c>
      <c r="M65" s="482" t="str">
        <f t="shared" si="42"/>
        <v> </v>
      </c>
      <c r="N65" s="482" t="str">
        <f t="shared" si="43"/>
        <v> </v>
      </c>
      <c r="O65" s="482">
        <f t="shared" si="44"/>
        <v>2805</v>
      </c>
      <c r="P65" s="482" t="str">
        <f t="shared" si="45"/>
        <v> </v>
      </c>
      <c r="Q65" s="482" t="str">
        <f t="shared" si="46"/>
        <v> </v>
      </c>
      <c r="R65" s="482" t="str">
        <f t="shared" si="47"/>
        <v> </v>
      </c>
      <c r="S65" s="482" t="str">
        <f t="shared" si="48"/>
        <v> </v>
      </c>
      <c r="T65" s="482" t="str">
        <f t="shared" si="49"/>
        <v> </v>
      </c>
      <c r="U65" s="482" t="str">
        <f t="shared" si="50"/>
        <v> </v>
      </c>
      <c r="V65" s="482" t="str">
        <f t="shared" si="51"/>
        <v> </v>
      </c>
      <c r="W65" s="482" t="str">
        <f t="shared" si="52"/>
        <v> </v>
      </c>
      <c r="X65" s="482" t="str">
        <f t="shared" si="53"/>
        <v> </v>
      </c>
      <c r="Y65" s="482" t="str">
        <f t="shared" si="54"/>
        <v> </v>
      </c>
      <c r="Z65" s="482" t="str">
        <f t="shared" si="55"/>
        <v> </v>
      </c>
      <c r="AA65" s="482" t="str">
        <f t="shared" si="56"/>
        <v> </v>
      </c>
      <c r="AB65" s="482" t="str">
        <f t="shared" si="57"/>
        <v> </v>
      </c>
      <c r="AC65" s="482" t="str">
        <f t="shared" si="58"/>
        <v> </v>
      </c>
      <c r="AD65" s="482" t="str">
        <f t="shared" si="59"/>
        <v> </v>
      </c>
      <c r="AE65" s="482" t="str">
        <f t="shared" si="60"/>
        <v> </v>
      </c>
      <c r="AF65" s="482" t="str">
        <f t="shared" si="61"/>
        <v> </v>
      </c>
      <c r="AG65" s="480"/>
      <c r="AH65" s="379">
        <v>298</v>
      </c>
      <c r="AI65" s="475">
        <v>0</v>
      </c>
      <c r="AJ65" s="475">
        <v>0</v>
      </c>
      <c r="AK65" s="475">
        <v>1416</v>
      </c>
      <c r="AL65" s="475">
        <v>1641</v>
      </c>
      <c r="AM65" s="475">
        <v>0</v>
      </c>
      <c r="AN65" s="475">
        <v>1860</v>
      </c>
      <c r="AO65" s="475">
        <v>1901</v>
      </c>
      <c r="AP65" s="475">
        <v>0</v>
      </c>
      <c r="AQ65" s="475">
        <v>0</v>
      </c>
      <c r="AR65" s="475">
        <v>0</v>
      </c>
      <c r="AS65" s="475">
        <v>0</v>
      </c>
      <c r="AT65" s="475">
        <v>0</v>
      </c>
      <c r="AU65" s="475">
        <v>0</v>
      </c>
      <c r="AV65" s="475">
        <v>2805</v>
      </c>
      <c r="AW65" s="475">
        <v>0</v>
      </c>
      <c r="AX65" s="475">
        <v>0</v>
      </c>
      <c r="AY65" s="475">
        <v>0</v>
      </c>
      <c r="AZ65" s="475">
        <v>0</v>
      </c>
      <c r="BA65" s="475">
        <v>0</v>
      </c>
      <c r="BB65" s="475">
        <v>0</v>
      </c>
      <c r="BC65" s="475">
        <v>0</v>
      </c>
      <c r="BD65" s="475">
        <v>0</v>
      </c>
      <c r="BE65" s="475">
        <v>0</v>
      </c>
      <c r="BF65" s="475">
        <v>0</v>
      </c>
      <c r="BG65" s="475">
        <v>0</v>
      </c>
      <c r="BH65" s="475">
        <v>0</v>
      </c>
      <c r="BI65" s="475">
        <v>0</v>
      </c>
      <c r="BJ65" s="475">
        <v>0</v>
      </c>
      <c r="BK65" s="475">
        <v>0</v>
      </c>
      <c r="BL65" s="475">
        <v>0</v>
      </c>
      <c r="BM65" s="475">
        <v>0</v>
      </c>
    </row>
    <row r="66" spans="1:65" ht="13.5" customHeight="1">
      <c r="A66" s="470">
        <v>300</v>
      </c>
      <c r="B66" s="482">
        <f t="shared" si="31"/>
        <v>1073</v>
      </c>
      <c r="C66" s="482" t="str">
        <f t="shared" si="32"/>
        <v> </v>
      </c>
      <c r="D66" s="482" t="str">
        <f t="shared" si="33"/>
        <v> </v>
      </c>
      <c r="E66" s="482">
        <f t="shared" si="34"/>
        <v>1654</v>
      </c>
      <c r="F66" s="482">
        <f t="shared" si="35"/>
        <v>1739</v>
      </c>
      <c r="G66" s="482" t="str">
        <f t="shared" si="36"/>
        <v> </v>
      </c>
      <c r="H66" s="482" t="str">
        <f t="shared" si="37"/>
        <v> </v>
      </c>
      <c r="I66" s="482" t="str">
        <f t="shared" si="38"/>
        <v> </v>
      </c>
      <c r="J66" s="482" t="str">
        <f t="shared" si="39"/>
        <v> </v>
      </c>
      <c r="K66" s="482" t="str">
        <f t="shared" si="40"/>
        <v> </v>
      </c>
      <c r="L66" s="482" t="str">
        <f t="shared" si="41"/>
        <v> </v>
      </c>
      <c r="M66" s="482" t="str">
        <f t="shared" si="42"/>
        <v> </v>
      </c>
      <c r="N66" s="482" t="str">
        <f t="shared" si="43"/>
        <v> </v>
      </c>
      <c r="O66" s="482">
        <f t="shared" si="44"/>
        <v>2821</v>
      </c>
      <c r="P66" s="482" t="str">
        <f t="shared" si="45"/>
        <v> </v>
      </c>
      <c r="Q66" s="482" t="str">
        <f t="shared" si="46"/>
        <v> </v>
      </c>
      <c r="R66" s="482" t="str">
        <f t="shared" si="47"/>
        <v> </v>
      </c>
      <c r="S66" s="482" t="str">
        <f t="shared" si="48"/>
        <v> </v>
      </c>
      <c r="T66" s="482" t="str">
        <f t="shared" si="49"/>
        <v> </v>
      </c>
      <c r="U66" s="482" t="str">
        <f t="shared" si="50"/>
        <v> </v>
      </c>
      <c r="V66" s="482" t="str">
        <f t="shared" si="51"/>
        <v> </v>
      </c>
      <c r="W66" s="482" t="str">
        <f t="shared" si="52"/>
        <v> </v>
      </c>
      <c r="X66" s="482" t="str">
        <f t="shared" si="53"/>
        <v> </v>
      </c>
      <c r="Y66" s="482" t="str">
        <f t="shared" si="54"/>
        <v> </v>
      </c>
      <c r="Z66" s="482" t="str">
        <f t="shared" si="55"/>
        <v> </v>
      </c>
      <c r="AA66" s="482" t="str">
        <f t="shared" si="56"/>
        <v> </v>
      </c>
      <c r="AB66" s="482" t="str">
        <f t="shared" si="57"/>
        <v> </v>
      </c>
      <c r="AC66" s="482" t="str">
        <f t="shared" si="58"/>
        <v> </v>
      </c>
      <c r="AD66" s="482" t="str">
        <f t="shared" si="59"/>
        <v> </v>
      </c>
      <c r="AE66" s="482" t="str">
        <f t="shared" si="60"/>
        <v> </v>
      </c>
      <c r="AF66" s="482" t="str">
        <f t="shared" si="61"/>
        <v> </v>
      </c>
      <c r="AG66" s="480"/>
      <c r="AH66" s="379">
        <v>300</v>
      </c>
      <c r="AI66" s="475">
        <v>1073</v>
      </c>
      <c r="AJ66" s="475">
        <v>0</v>
      </c>
      <c r="AK66" s="475">
        <v>0</v>
      </c>
      <c r="AL66" s="475">
        <v>1654</v>
      </c>
      <c r="AM66" s="475">
        <v>1739</v>
      </c>
      <c r="AN66" s="475">
        <v>0</v>
      </c>
      <c r="AO66" s="475">
        <v>0</v>
      </c>
      <c r="AP66" s="475">
        <v>0</v>
      </c>
      <c r="AQ66" s="475">
        <v>0</v>
      </c>
      <c r="AR66" s="475">
        <v>0</v>
      </c>
      <c r="AS66" s="475">
        <v>0</v>
      </c>
      <c r="AT66" s="475">
        <v>0</v>
      </c>
      <c r="AU66" s="475">
        <v>0</v>
      </c>
      <c r="AV66" s="475">
        <v>2821</v>
      </c>
      <c r="AW66" s="475">
        <v>0</v>
      </c>
      <c r="AX66" s="475">
        <v>0</v>
      </c>
      <c r="AY66" s="475">
        <v>0</v>
      </c>
      <c r="AZ66" s="475">
        <v>0</v>
      </c>
      <c r="BA66" s="475">
        <v>0</v>
      </c>
      <c r="BB66" s="475">
        <v>0</v>
      </c>
      <c r="BC66" s="475">
        <v>0</v>
      </c>
      <c r="BD66" s="475">
        <v>0</v>
      </c>
      <c r="BE66" s="475">
        <v>0</v>
      </c>
      <c r="BF66" s="475">
        <v>0</v>
      </c>
      <c r="BG66" s="475">
        <v>0</v>
      </c>
      <c r="BH66" s="475">
        <v>0</v>
      </c>
      <c r="BI66" s="475">
        <v>0</v>
      </c>
      <c r="BJ66" s="475">
        <v>0</v>
      </c>
      <c r="BK66" s="475">
        <v>0</v>
      </c>
      <c r="BL66" s="475">
        <v>0</v>
      </c>
      <c r="BM66" s="475">
        <v>0</v>
      </c>
    </row>
    <row r="67" spans="1:65" ht="13.5" customHeight="1">
      <c r="A67" s="470">
        <v>303</v>
      </c>
      <c r="B67" s="482">
        <f t="shared" si="31"/>
        <v>1091</v>
      </c>
      <c r="C67" s="482">
        <f t="shared" si="32"/>
        <v>1218</v>
      </c>
      <c r="D67" s="482">
        <f t="shared" si="33"/>
        <v>1444</v>
      </c>
      <c r="E67" s="482">
        <f t="shared" si="34"/>
        <v>1669</v>
      </c>
      <c r="F67" s="482" t="str">
        <f t="shared" si="35"/>
        <v> </v>
      </c>
      <c r="G67" s="482">
        <f t="shared" si="36"/>
        <v>1894</v>
      </c>
      <c r="H67" s="482" t="str">
        <f t="shared" si="37"/>
        <v> </v>
      </c>
      <c r="I67" s="482" t="str">
        <f t="shared" si="38"/>
        <v> </v>
      </c>
      <c r="J67" s="482" t="str">
        <f t="shared" si="39"/>
        <v> </v>
      </c>
      <c r="K67" s="482">
        <f t="shared" si="40"/>
        <v>2354</v>
      </c>
      <c r="L67" s="482" t="str">
        <f t="shared" si="41"/>
        <v> </v>
      </c>
      <c r="M67" s="482" t="str">
        <f t="shared" si="42"/>
        <v> </v>
      </c>
      <c r="N67" s="482" t="str">
        <f t="shared" si="43"/>
        <v> </v>
      </c>
      <c r="O67" s="482" t="str">
        <f t="shared" si="44"/>
        <v> </v>
      </c>
      <c r="P67" s="482" t="str">
        <f t="shared" si="45"/>
        <v> </v>
      </c>
      <c r="Q67" s="482" t="str">
        <f t="shared" si="46"/>
        <v> </v>
      </c>
      <c r="R67" s="482" t="str">
        <f t="shared" si="47"/>
        <v> </v>
      </c>
      <c r="S67" s="482">
        <f t="shared" si="48"/>
        <v>3455</v>
      </c>
      <c r="T67" s="482" t="str">
        <f t="shared" si="49"/>
        <v> </v>
      </c>
      <c r="U67" s="482" t="str">
        <f t="shared" si="50"/>
        <v> </v>
      </c>
      <c r="V67" s="482" t="str">
        <f t="shared" si="51"/>
        <v> </v>
      </c>
      <c r="W67" s="482" t="str">
        <f t="shared" si="52"/>
        <v> </v>
      </c>
      <c r="X67" s="482" t="str">
        <f t="shared" si="53"/>
        <v> </v>
      </c>
      <c r="Y67" s="482" t="str">
        <f t="shared" si="54"/>
        <v> </v>
      </c>
      <c r="Z67" s="482" t="str">
        <f t="shared" si="55"/>
        <v> </v>
      </c>
      <c r="AA67" s="482" t="str">
        <f t="shared" si="56"/>
        <v> </v>
      </c>
      <c r="AB67" s="482" t="str">
        <f t="shared" si="57"/>
        <v> </v>
      </c>
      <c r="AC67" s="482" t="str">
        <f t="shared" si="58"/>
        <v> </v>
      </c>
      <c r="AD67" s="482" t="str">
        <f t="shared" si="59"/>
        <v> </v>
      </c>
      <c r="AE67" s="482" t="str">
        <f t="shared" si="60"/>
        <v> </v>
      </c>
      <c r="AF67" s="482" t="str">
        <f t="shared" si="61"/>
        <v> </v>
      </c>
      <c r="AG67" s="480"/>
      <c r="AH67" s="379">
        <v>303</v>
      </c>
      <c r="AI67" s="475">
        <v>1091</v>
      </c>
      <c r="AJ67" s="475">
        <v>1218</v>
      </c>
      <c r="AK67" s="475">
        <v>1444</v>
      </c>
      <c r="AL67" s="475">
        <v>1669</v>
      </c>
      <c r="AM67" s="475">
        <v>0</v>
      </c>
      <c r="AN67" s="475">
        <v>1894</v>
      </c>
      <c r="AO67" s="475">
        <v>0</v>
      </c>
      <c r="AP67" s="475">
        <v>0</v>
      </c>
      <c r="AQ67" s="475">
        <v>0</v>
      </c>
      <c r="AR67" s="475">
        <v>2354</v>
      </c>
      <c r="AS67" s="475">
        <v>0</v>
      </c>
      <c r="AT67" s="475">
        <v>0</v>
      </c>
      <c r="AU67" s="475">
        <v>0</v>
      </c>
      <c r="AV67" s="475">
        <v>0</v>
      </c>
      <c r="AW67" s="475">
        <v>0</v>
      </c>
      <c r="AX67" s="475">
        <v>0</v>
      </c>
      <c r="AY67" s="475">
        <v>0</v>
      </c>
      <c r="AZ67" s="475">
        <v>3455</v>
      </c>
      <c r="BA67" s="475">
        <v>0</v>
      </c>
      <c r="BB67" s="475">
        <v>0</v>
      </c>
      <c r="BC67" s="475">
        <v>0</v>
      </c>
      <c r="BD67" s="475">
        <v>0</v>
      </c>
      <c r="BE67" s="475">
        <v>0</v>
      </c>
      <c r="BF67" s="475">
        <v>0</v>
      </c>
      <c r="BG67" s="475">
        <v>0</v>
      </c>
      <c r="BH67" s="475">
        <v>0</v>
      </c>
      <c r="BI67" s="475">
        <v>0</v>
      </c>
      <c r="BJ67" s="475">
        <v>0</v>
      </c>
      <c r="BK67" s="475">
        <v>0</v>
      </c>
      <c r="BL67" s="475">
        <v>0</v>
      </c>
      <c r="BM67" s="475">
        <v>0</v>
      </c>
    </row>
    <row r="68" spans="1:65" ht="13.5" customHeight="1">
      <c r="A68" s="470">
        <v>305</v>
      </c>
      <c r="B68" s="482">
        <f t="shared" si="31"/>
        <v>1101</v>
      </c>
      <c r="C68" s="482">
        <f t="shared" si="32"/>
        <v>1220</v>
      </c>
      <c r="D68" s="482">
        <f t="shared" si="33"/>
        <v>1454</v>
      </c>
      <c r="E68" s="482">
        <f t="shared" si="34"/>
        <v>1685</v>
      </c>
      <c r="F68" s="482" t="str">
        <f t="shared" si="35"/>
        <v> </v>
      </c>
      <c r="G68" s="482">
        <f t="shared" si="36"/>
        <v>1905</v>
      </c>
      <c r="H68" s="482">
        <f t="shared" si="37"/>
        <v>1953</v>
      </c>
      <c r="I68" s="482">
        <f t="shared" si="38"/>
        <v>2090</v>
      </c>
      <c r="J68" s="482">
        <f t="shared" si="39"/>
        <v>2220</v>
      </c>
      <c r="K68" s="482">
        <f t="shared" si="40"/>
        <v>2356</v>
      </c>
      <c r="L68" s="482" t="str">
        <f t="shared" si="41"/>
        <v> </v>
      </c>
      <c r="M68" s="482">
        <f t="shared" si="42"/>
        <v>2639</v>
      </c>
      <c r="N68" s="482" t="str">
        <f t="shared" si="43"/>
        <v> </v>
      </c>
      <c r="O68" s="482">
        <f t="shared" si="44"/>
        <v>2875</v>
      </c>
      <c r="P68" s="482" t="str">
        <f t="shared" si="45"/>
        <v> </v>
      </c>
      <c r="Q68" s="482">
        <f t="shared" si="46"/>
        <v>3174</v>
      </c>
      <c r="R68" s="482" t="str">
        <f t="shared" si="47"/>
        <v> </v>
      </c>
      <c r="S68" s="482">
        <f t="shared" si="48"/>
        <v>3486</v>
      </c>
      <c r="T68" s="482">
        <f t="shared" si="49"/>
        <v>3643</v>
      </c>
      <c r="U68" s="482">
        <f t="shared" si="50"/>
        <v>3813</v>
      </c>
      <c r="V68" s="482" t="str">
        <f t="shared" si="51"/>
        <v> </v>
      </c>
      <c r="W68" s="482" t="str">
        <f t="shared" si="52"/>
        <v> </v>
      </c>
      <c r="X68" s="482">
        <f t="shared" si="53"/>
        <v>4515</v>
      </c>
      <c r="Y68" s="482" t="str">
        <f t="shared" si="54"/>
        <v> </v>
      </c>
      <c r="Z68" s="482" t="str">
        <f t="shared" si="55"/>
        <v> </v>
      </c>
      <c r="AA68" s="482" t="str">
        <f t="shared" si="56"/>
        <v> </v>
      </c>
      <c r="AB68" s="482" t="str">
        <f t="shared" si="57"/>
        <v> </v>
      </c>
      <c r="AC68" s="482">
        <f t="shared" si="58"/>
        <v>5421</v>
      </c>
      <c r="AD68" s="482" t="str">
        <f t="shared" si="59"/>
        <v> </v>
      </c>
      <c r="AE68" s="482" t="str">
        <f t="shared" si="60"/>
        <v> </v>
      </c>
      <c r="AF68" s="482">
        <f t="shared" si="61"/>
        <v>6454</v>
      </c>
      <c r="AG68" s="480"/>
      <c r="AH68" s="379">
        <v>305</v>
      </c>
      <c r="AI68" s="475">
        <v>1101</v>
      </c>
      <c r="AJ68" s="475">
        <v>1220</v>
      </c>
      <c r="AK68" s="475">
        <v>1454</v>
      </c>
      <c r="AL68" s="475">
        <v>1685</v>
      </c>
      <c r="AM68" s="475">
        <v>0</v>
      </c>
      <c r="AN68" s="475">
        <v>1905</v>
      </c>
      <c r="AO68" s="475">
        <v>1953</v>
      </c>
      <c r="AP68" s="475">
        <v>2090</v>
      </c>
      <c r="AQ68" s="475">
        <v>2220</v>
      </c>
      <c r="AR68" s="475">
        <v>2356</v>
      </c>
      <c r="AS68" s="475">
        <v>0</v>
      </c>
      <c r="AT68" s="475">
        <v>2639</v>
      </c>
      <c r="AU68" s="475">
        <v>0</v>
      </c>
      <c r="AV68" s="475">
        <v>2875</v>
      </c>
      <c r="AW68" s="475">
        <v>0</v>
      </c>
      <c r="AX68" s="475">
        <v>3174</v>
      </c>
      <c r="AY68" s="475">
        <v>0</v>
      </c>
      <c r="AZ68" s="475">
        <v>3486</v>
      </c>
      <c r="BA68" s="475">
        <v>3643</v>
      </c>
      <c r="BB68" s="475">
        <v>3813</v>
      </c>
      <c r="BC68" s="475">
        <v>0</v>
      </c>
      <c r="BD68" s="475">
        <v>0</v>
      </c>
      <c r="BE68" s="475">
        <v>4515</v>
      </c>
      <c r="BF68" s="475">
        <v>0</v>
      </c>
      <c r="BG68" s="475">
        <v>0</v>
      </c>
      <c r="BH68" s="475">
        <v>0</v>
      </c>
      <c r="BI68" s="475">
        <v>0</v>
      </c>
      <c r="BJ68" s="475">
        <v>5421</v>
      </c>
      <c r="BK68" s="475">
        <v>0</v>
      </c>
      <c r="BL68" s="475">
        <v>0</v>
      </c>
      <c r="BM68" s="475">
        <v>6454</v>
      </c>
    </row>
    <row r="69" spans="1:65" ht="13.5" customHeight="1">
      <c r="A69" s="470">
        <v>318</v>
      </c>
      <c r="B69" s="482">
        <f t="shared" si="31"/>
        <v>1174</v>
      </c>
      <c r="C69" s="482">
        <f t="shared" si="32"/>
        <v>1293</v>
      </c>
      <c r="D69" s="482">
        <f t="shared" si="33"/>
        <v>1535</v>
      </c>
      <c r="E69" s="482">
        <f t="shared" si="34"/>
        <v>1774</v>
      </c>
      <c r="F69" s="482" t="str">
        <f t="shared" si="35"/>
        <v> </v>
      </c>
      <c r="G69" s="482">
        <f t="shared" si="36"/>
        <v>1998</v>
      </c>
      <c r="H69" s="482" t="str">
        <f t="shared" si="37"/>
        <v> </v>
      </c>
      <c r="I69" s="482">
        <f t="shared" si="38"/>
        <v>2184</v>
      </c>
      <c r="J69" s="482" t="str">
        <f t="shared" si="39"/>
        <v> </v>
      </c>
      <c r="K69" s="482">
        <f t="shared" si="40"/>
        <v>2464</v>
      </c>
      <c r="L69" s="482" t="str">
        <f t="shared" si="41"/>
        <v> </v>
      </c>
      <c r="M69" s="482">
        <f t="shared" si="42"/>
        <v>2749</v>
      </c>
      <c r="N69" s="482" t="str">
        <f t="shared" si="43"/>
        <v> </v>
      </c>
      <c r="O69" s="482">
        <f t="shared" si="44"/>
        <v>2996</v>
      </c>
      <c r="P69" s="482" t="str">
        <f t="shared" si="45"/>
        <v> </v>
      </c>
      <c r="Q69" s="482" t="str">
        <f t="shared" si="46"/>
        <v> </v>
      </c>
      <c r="R69" s="482" t="str">
        <f t="shared" si="47"/>
        <v> </v>
      </c>
      <c r="S69" s="482">
        <f t="shared" si="48"/>
        <v>3626</v>
      </c>
      <c r="T69" s="482" t="str">
        <f t="shared" si="49"/>
        <v> </v>
      </c>
      <c r="U69" s="482">
        <f t="shared" si="50"/>
        <v>3959</v>
      </c>
      <c r="V69" s="482" t="str">
        <f t="shared" si="51"/>
        <v> </v>
      </c>
      <c r="W69" s="482" t="str">
        <f t="shared" si="52"/>
        <v> </v>
      </c>
      <c r="X69" s="482" t="str">
        <f t="shared" si="53"/>
        <v> </v>
      </c>
      <c r="Y69" s="482" t="str">
        <f t="shared" si="54"/>
        <v> </v>
      </c>
      <c r="Z69" s="482" t="str">
        <f t="shared" si="55"/>
        <v> </v>
      </c>
      <c r="AA69" s="482" t="str">
        <f t="shared" si="56"/>
        <v> </v>
      </c>
      <c r="AB69" s="482" t="str">
        <f t="shared" si="57"/>
        <v> </v>
      </c>
      <c r="AC69" s="482" t="str">
        <f t="shared" si="58"/>
        <v> </v>
      </c>
      <c r="AD69" s="482" t="str">
        <f t="shared" si="59"/>
        <v> </v>
      </c>
      <c r="AE69" s="482" t="str">
        <f t="shared" si="60"/>
        <v> </v>
      </c>
      <c r="AF69" s="482" t="str">
        <f t="shared" si="61"/>
        <v> </v>
      </c>
      <c r="AG69" s="480"/>
      <c r="AH69" s="379">
        <v>318</v>
      </c>
      <c r="AI69" s="475">
        <v>1174</v>
      </c>
      <c r="AJ69" s="475">
        <v>1293</v>
      </c>
      <c r="AK69" s="475">
        <v>1535</v>
      </c>
      <c r="AL69" s="475">
        <v>1774</v>
      </c>
      <c r="AM69" s="475">
        <v>0</v>
      </c>
      <c r="AN69" s="475">
        <v>1998</v>
      </c>
      <c r="AO69" s="475">
        <v>0</v>
      </c>
      <c r="AP69" s="475">
        <v>2184</v>
      </c>
      <c r="AQ69" s="475">
        <v>0</v>
      </c>
      <c r="AR69" s="475">
        <v>2464</v>
      </c>
      <c r="AS69" s="475">
        <v>0</v>
      </c>
      <c r="AT69" s="475">
        <v>2749</v>
      </c>
      <c r="AU69" s="475">
        <v>0</v>
      </c>
      <c r="AV69" s="475">
        <v>2996</v>
      </c>
      <c r="AW69" s="475">
        <v>0</v>
      </c>
      <c r="AX69" s="475">
        <v>0</v>
      </c>
      <c r="AY69" s="475">
        <v>0</v>
      </c>
      <c r="AZ69" s="475">
        <v>3626</v>
      </c>
      <c r="BA69" s="475">
        <v>0</v>
      </c>
      <c r="BB69" s="475">
        <v>3959</v>
      </c>
      <c r="BC69" s="475">
        <v>0</v>
      </c>
      <c r="BD69" s="475">
        <v>0</v>
      </c>
      <c r="BE69" s="475">
        <v>0</v>
      </c>
      <c r="BF69" s="475">
        <v>0</v>
      </c>
      <c r="BG69" s="475">
        <v>0</v>
      </c>
      <c r="BH69" s="475">
        <v>0</v>
      </c>
      <c r="BI69" s="475">
        <v>0</v>
      </c>
      <c r="BJ69" s="475">
        <v>0</v>
      </c>
      <c r="BK69" s="475">
        <v>0</v>
      </c>
      <c r="BL69" s="475">
        <v>0</v>
      </c>
      <c r="BM69" s="475">
        <v>0</v>
      </c>
    </row>
    <row r="70" spans="1:65" ht="13.5" customHeight="1">
      <c r="A70" s="470">
        <v>324</v>
      </c>
      <c r="B70" s="482">
        <f t="shared" si="31"/>
        <v>1194</v>
      </c>
      <c r="C70" s="482">
        <f t="shared" si="32"/>
        <v>1314</v>
      </c>
      <c r="D70" s="482">
        <f t="shared" si="33"/>
        <v>1559</v>
      </c>
      <c r="E70" s="482">
        <f t="shared" si="34"/>
        <v>1803</v>
      </c>
      <c r="F70" s="482">
        <f t="shared" si="35"/>
        <v>1894</v>
      </c>
      <c r="G70" s="482">
        <f t="shared" si="36"/>
        <v>2033</v>
      </c>
      <c r="H70" s="482">
        <f t="shared" si="37"/>
        <v>2078</v>
      </c>
      <c r="I70" s="482">
        <f t="shared" si="38"/>
        <v>2216</v>
      </c>
      <c r="J70" s="482">
        <f t="shared" si="39"/>
        <v>2358</v>
      </c>
      <c r="K70" s="482">
        <f t="shared" si="40"/>
        <v>2499</v>
      </c>
      <c r="L70" s="482">
        <f t="shared" si="41"/>
        <v>2644</v>
      </c>
      <c r="M70" s="482">
        <f t="shared" si="42"/>
        <v>2786</v>
      </c>
      <c r="N70" s="482">
        <f t="shared" si="43"/>
        <v>2883</v>
      </c>
      <c r="O70" s="482">
        <f t="shared" si="44"/>
        <v>3025</v>
      </c>
      <c r="P70" s="482" t="str">
        <f t="shared" si="45"/>
        <v> </v>
      </c>
      <c r="Q70" s="482">
        <f t="shared" si="46"/>
        <v>3349</v>
      </c>
      <c r="R70" s="482">
        <f t="shared" si="47"/>
        <v>3505</v>
      </c>
      <c r="S70" s="482">
        <f t="shared" si="48"/>
        <v>3671</v>
      </c>
      <c r="T70" s="482">
        <f t="shared" si="49"/>
        <v>3843</v>
      </c>
      <c r="U70" s="482">
        <f t="shared" si="50"/>
        <v>4011</v>
      </c>
      <c r="V70" s="482" t="str">
        <f t="shared" si="51"/>
        <v> </v>
      </c>
      <c r="W70" s="482">
        <f t="shared" si="52"/>
        <v>4366</v>
      </c>
      <c r="X70" s="482">
        <f t="shared" si="53"/>
        <v>4723</v>
      </c>
      <c r="Y70" s="482">
        <f t="shared" si="54"/>
        <v>4910</v>
      </c>
      <c r="Z70" s="482">
        <f t="shared" si="55"/>
        <v>5180</v>
      </c>
      <c r="AA70" s="482" t="str">
        <f t="shared" si="56"/>
        <v> </v>
      </c>
      <c r="AB70" s="482">
        <f t="shared" si="57"/>
        <v>5536</v>
      </c>
      <c r="AC70" s="482">
        <f t="shared" si="58"/>
        <v>5723</v>
      </c>
      <c r="AD70" s="482">
        <f t="shared" si="59"/>
        <v>5931</v>
      </c>
      <c r="AE70" s="482">
        <f t="shared" si="60"/>
        <v>6346</v>
      </c>
      <c r="AF70" s="482">
        <f t="shared" si="61"/>
        <v>6749</v>
      </c>
      <c r="AG70" s="480"/>
      <c r="AH70" s="379">
        <v>324</v>
      </c>
      <c r="AI70" s="492">
        <v>1194</v>
      </c>
      <c r="AJ70" s="492">
        <v>1314</v>
      </c>
      <c r="AK70" s="475">
        <v>1559</v>
      </c>
      <c r="AL70" s="475">
        <v>1803</v>
      </c>
      <c r="AM70" s="475">
        <v>1894</v>
      </c>
      <c r="AN70" s="475">
        <v>2033</v>
      </c>
      <c r="AO70" s="475">
        <v>2078</v>
      </c>
      <c r="AP70" s="475">
        <v>2216</v>
      </c>
      <c r="AQ70" s="475">
        <v>2358</v>
      </c>
      <c r="AR70" s="475">
        <v>2499</v>
      </c>
      <c r="AS70" s="475">
        <v>2644</v>
      </c>
      <c r="AT70" s="475">
        <v>2786</v>
      </c>
      <c r="AU70" s="475">
        <v>2883</v>
      </c>
      <c r="AV70" s="475">
        <v>3025</v>
      </c>
      <c r="AW70" s="475">
        <v>0</v>
      </c>
      <c r="AX70" s="475">
        <v>3349</v>
      </c>
      <c r="AY70" s="475">
        <v>3505</v>
      </c>
      <c r="AZ70" s="475">
        <v>3671</v>
      </c>
      <c r="BA70" s="475">
        <v>3843</v>
      </c>
      <c r="BB70" s="475">
        <v>4011</v>
      </c>
      <c r="BC70" s="475">
        <v>0</v>
      </c>
      <c r="BD70" s="475">
        <v>4366</v>
      </c>
      <c r="BE70" s="475">
        <v>4723</v>
      </c>
      <c r="BF70" s="475">
        <v>4910</v>
      </c>
      <c r="BG70" s="475">
        <v>5180</v>
      </c>
      <c r="BH70" s="475">
        <v>0</v>
      </c>
      <c r="BI70" s="475">
        <v>5536</v>
      </c>
      <c r="BJ70" s="475">
        <v>5723</v>
      </c>
      <c r="BK70" s="475">
        <v>5931</v>
      </c>
      <c r="BL70" s="475">
        <v>6346</v>
      </c>
      <c r="BM70" s="475">
        <v>6749</v>
      </c>
    </row>
    <row r="71" spans="1:65" ht="13.5" customHeight="1">
      <c r="A71" s="470">
        <v>332</v>
      </c>
      <c r="B71" s="482">
        <f t="shared" si="31"/>
        <v>1231</v>
      </c>
      <c r="C71" s="482">
        <f t="shared" si="32"/>
        <v>1369</v>
      </c>
      <c r="D71" s="482" t="str">
        <f t="shared" si="33"/>
        <v> </v>
      </c>
      <c r="E71" s="482" t="str">
        <f t="shared" si="34"/>
        <v> </v>
      </c>
      <c r="F71" s="482" t="str">
        <f t="shared" si="35"/>
        <v> </v>
      </c>
      <c r="G71" s="482" t="str">
        <f t="shared" si="36"/>
        <v> </v>
      </c>
      <c r="H71" s="482" t="str">
        <f t="shared" si="37"/>
        <v> </v>
      </c>
      <c r="I71" s="482" t="str">
        <f t="shared" si="38"/>
        <v> </v>
      </c>
      <c r="J71" s="482" t="str">
        <f t="shared" si="39"/>
        <v> </v>
      </c>
      <c r="K71" s="482" t="str">
        <f t="shared" si="40"/>
        <v> </v>
      </c>
      <c r="L71" s="482" t="str">
        <f t="shared" si="41"/>
        <v> </v>
      </c>
      <c r="M71" s="482" t="str">
        <f t="shared" si="42"/>
        <v> </v>
      </c>
      <c r="N71" s="482" t="str">
        <f t="shared" si="43"/>
        <v> </v>
      </c>
      <c r="O71" s="482" t="str">
        <f t="shared" si="44"/>
        <v> </v>
      </c>
      <c r="P71" s="482" t="str">
        <f t="shared" si="45"/>
        <v> </v>
      </c>
      <c r="Q71" s="482" t="str">
        <f t="shared" si="46"/>
        <v> </v>
      </c>
      <c r="R71" s="482" t="str">
        <f t="shared" si="47"/>
        <v> </v>
      </c>
      <c r="S71" s="482">
        <f t="shared" si="48"/>
        <v>3779</v>
      </c>
      <c r="T71" s="482" t="str">
        <f t="shared" si="49"/>
        <v> </v>
      </c>
      <c r="U71" s="482" t="str">
        <f t="shared" si="50"/>
        <v> </v>
      </c>
      <c r="V71" s="482" t="str">
        <f t="shared" si="51"/>
        <v> </v>
      </c>
      <c r="W71" s="482" t="str">
        <f t="shared" si="52"/>
        <v> </v>
      </c>
      <c r="X71" s="482" t="str">
        <f t="shared" si="53"/>
        <v> </v>
      </c>
      <c r="Y71" s="482" t="str">
        <f t="shared" si="54"/>
        <v> </v>
      </c>
      <c r="Z71" s="482" t="str">
        <f t="shared" si="55"/>
        <v> </v>
      </c>
      <c r="AA71" s="482" t="str">
        <f t="shared" si="56"/>
        <v> </v>
      </c>
      <c r="AB71" s="482" t="str">
        <f t="shared" si="57"/>
        <v> </v>
      </c>
      <c r="AC71" s="482" t="str">
        <f t="shared" si="58"/>
        <v> </v>
      </c>
      <c r="AD71" s="482" t="str">
        <f t="shared" si="59"/>
        <v> </v>
      </c>
      <c r="AE71" s="482" t="str">
        <f t="shared" si="60"/>
        <v> </v>
      </c>
      <c r="AF71" s="482" t="str">
        <f t="shared" si="61"/>
        <v> </v>
      </c>
      <c r="AG71" s="480"/>
      <c r="AH71" s="379">
        <v>332</v>
      </c>
      <c r="AI71" s="475">
        <v>1231</v>
      </c>
      <c r="AJ71" s="475">
        <v>1369</v>
      </c>
      <c r="AK71" s="475">
        <v>0</v>
      </c>
      <c r="AL71" s="475">
        <v>0</v>
      </c>
      <c r="AM71" s="475">
        <v>0</v>
      </c>
      <c r="AN71" s="475">
        <v>0</v>
      </c>
      <c r="AO71" s="475">
        <v>0</v>
      </c>
      <c r="AP71" s="475">
        <v>0</v>
      </c>
      <c r="AQ71" s="475">
        <v>0</v>
      </c>
      <c r="AR71" s="475">
        <v>0</v>
      </c>
      <c r="AS71" s="475">
        <v>0</v>
      </c>
      <c r="AT71" s="475">
        <v>0</v>
      </c>
      <c r="AU71" s="475">
        <v>0</v>
      </c>
      <c r="AV71" s="475">
        <v>0</v>
      </c>
      <c r="AW71" s="475">
        <v>0</v>
      </c>
      <c r="AX71" s="475">
        <v>0</v>
      </c>
      <c r="AY71" s="475">
        <v>0</v>
      </c>
      <c r="AZ71" s="475">
        <v>3779</v>
      </c>
      <c r="BA71" s="475">
        <v>0</v>
      </c>
      <c r="BB71" s="475">
        <v>0</v>
      </c>
      <c r="BC71" s="475">
        <v>0</v>
      </c>
      <c r="BD71" s="475">
        <v>0</v>
      </c>
      <c r="BE71" s="475">
        <v>0</v>
      </c>
      <c r="BF71" s="475">
        <v>0</v>
      </c>
      <c r="BG71" s="475">
        <v>0</v>
      </c>
      <c r="BH71" s="475">
        <v>0</v>
      </c>
      <c r="BI71" s="475">
        <v>0</v>
      </c>
      <c r="BJ71" s="475">
        <v>0</v>
      </c>
      <c r="BK71" s="475">
        <v>0</v>
      </c>
      <c r="BL71" s="475">
        <v>0</v>
      </c>
      <c r="BM71" s="475">
        <v>0</v>
      </c>
    </row>
    <row r="72" spans="1:65" ht="13.5" customHeight="1">
      <c r="A72" s="471">
        <v>336</v>
      </c>
      <c r="B72" s="484" t="str">
        <f t="shared" si="31"/>
        <v> </v>
      </c>
      <c r="C72" s="484">
        <f t="shared" si="32"/>
        <v>1388</v>
      </c>
      <c r="D72" s="484">
        <f t="shared" si="33"/>
        <v>1648</v>
      </c>
      <c r="E72" s="484">
        <f t="shared" si="34"/>
        <v>1904</v>
      </c>
      <c r="F72" s="484" t="str">
        <f t="shared" si="35"/>
        <v> </v>
      </c>
      <c r="G72" s="484">
        <f t="shared" si="36"/>
        <v>2139</v>
      </c>
      <c r="H72" s="484">
        <f t="shared" si="37"/>
        <v>2201</v>
      </c>
      <c r="I72" s="484">
        <f t="shared" si="38"/>
        <v>2340</v>
      </c>
      <c r="J72" s="484">
        <f t="shared" si="39"/>
        <v>2479</v>
      </c>
      <c r="K72" s="484" t="str">
        <f t="shared" si="40"/>
        <v> </v>
      </c>
      <c r="L72" s="484" t="str">
        <f t="shared" si="41"/>
        <v> </v>
      </c>
      <c r="M72" s="484" t="str">
        <f t="shared" si="42"/>
        <v> </v>
      </c>
      <c r="N72" s="484" t="str">
        <f t="shared" si="43"/>
        <v> </v>
      </c>
      <c r="O72" s="484">
        <f t="shared" si="44"/>
        <v>3159</v>
      </c>
      <c r="P72" s="484" t="str">
        <f t="shared" si="45"/>
        <v> </v>
      </c>
      <c r="Q72" s="484">
        <f t="shared" si="46"/>
        <v>3474</v>
      </c>
      <c r="R72" s="484" t="str">
        <f t="shared" si="47"/>
        <v> </v>
      </c>
      <c r="S72" s="484" t="str">
        <f t="shared" si="48"/>
        <v> </v>
      </c>
      <c r="T72" s="484">
        <f t="shared" si="49"/>
        <v>3968</v>
      </c>
      <c r="U72" s="484">
        <f t="shared" si="50"/>
        <v>4145</v>
      </c>
      <c r="V72" s="484" t="str">
        <f t="shared" si="51"/>
        <v> </v>
      </c>
      <c r="W72" s="484" t="str">
        <f t="shared" si="52"/>
        <v> </v>
      </c>
      <c r="X72" s="484">
        <f t="shared" si="53"/>
        <v>4865</v>
      </c>
      <c r="Y72" s="484" t="str">
        <f t="shared" si="54"/>
        <v> </v>
      </c>
      <c r="Z72" s="484" t="str">
        <f t="shared" si="55"/>
        <v> </v>
      </c>
      <c r="AA72" s="484" t="str">
        <f t="shared" si="56"/>
        <v> </v>
      </c>
      <c r="AB72" s="484" t="str">
        <f t="shared" si="57"/>
        <v> </v>
      </c>
      <c r="AC72" s="484">
        <f t="shared" si="58"/>
        <v>5801</v>
      </c>
      <c r="AD72" s="484" t="str">
        <f t="shared" si="59"/>
        <v> </v>
      </c>
      <c r="AE72" s="484" t="str">
        <f t="shared" si="60"/>
        <v> </v>
      </c>
      <c r="AF72" s="484">
        <f t="shared" si="61"/>
        <v>6813</v>
      </c>
      <c r="AG72" s="480"/>
      <c r="AH72" s="379">
        <v>336</v>
      </c>
      <c r="AI72" s="475">
        <v>0</v>
      </c>
      <c r="AJ72" s="475">
        <v>1388</v>
      </c>
      <c r="AK72" s="475">
        <v>1648</v>
      </c>
      <c r="AL72" s="475">
        <v>1904</v>
      </c>
      <c r="AM72" s="475">
        <v>0</v>
      </c>
      <c r="AN72" s="475">
        <v>2139</v>
      </c>
      <c r="AO72" s="475">
        <v>2201</v>
      </c>
      <c r="AP72" s="475">
        <v>2340</v>
      </c>
      <c r="AQ72" s="475">
        <v>2479</v>
      </c>
      <c r="AR72" s="475">
        <v>0</v>
      </c>
      <c r="AS72" s="475">
        <v>0</v>
      </c>
      <c r="AT72" s="475">
        <v>0</v>
      </c>
      <c r="AU72" s="475">
        <v>0</v>
      </c>
      <c r="AV72" s="475">
        <v>3159</v>
      </c>
      <c r="AW72" s="475">
        <v>0</v>
      </c>
      <c r="AX72" s="475">
        <v>3474</v>
      </c>
      <c r="AY72" s="475">
        <v>0</v>
      </c>
      <c r="AZ72" s="475">
        <v>0</v>
      </c>
      <c r="BA72" s="475">
        <v>3968</v>
      </c>
      <c r="BB72" s="475">
        <v>4145</v>
      </c>
      <c r="BC72" s="475">
        <v>0</v>
      </c>
      <c r="BD72" s="475">
        <v>0</v>
      </c>
      <c r="BE72" s="475">
        <v>4865</v>
      </c>
      <c r="BF72" s="475">
        <v>0</v>
      </c>
      <c r="BG72" s="475">
        <v>0</v>
      </c>
      <c r="BH72" s="475">
        <v>0</v>
      </c>
      <c r="BI72" s="475">
        <v>0</v>
      </c>
      <c r="BJ72" s="475">
        <v>5801</v>
      </c>
      <c r="BK72" s="475">
        <v>0</v>
      </c>
      <c r="BL72" s="475">
        <v>0</v>
      </c>
      <c r="BM72" s="475">
        <v>6813</v>
      </c>
    </row>
    <row r="73" spans="1:34" ht="13.5" customHeight="1">
      <c r="A73" s="493"/>
      <c r="B73" s="494"/>
      <c r="C73" s="494"/>
      <c r="D73" s="494"/>
      <c r="E73" s="494"/>
      <c r="F73" s="494"/>
      <c r="G73" s="494"/>
      <c r="H73" s="494"/>
      <c r="I73" s="494"/>
      <c r="J73" s="494"/>
      <c r="K73" s="494"/>
      <c r="L73" s="494"/>
      <c r="M73" s="494"/>
      <c r="N73" s="494"/>
      <c r="O73" s="494"/>
      <c r="P73" s="494"/>
      <c r="Q73" s="494"/>
      <c r="R73" s="494"/>
      <c r="S73" s="494"/>
      <c r="T73" s="494"/>
      <c r="U73" s="494"/>
      <c r="V73" s="494"/>
      <c r="W73" s="494"/>
      <c r="X73" s="494"/>
      <c r="Y73" s="494"/>
      <c r="Z73" s="494"/>
      <c r="AA73" s="494"/>
      <c r="AB73" s="494"/>
      <c r="AC73" s="494"/>
      <c r="AD73" s="494"/>
      <c r="AE73" s="494"/>
      <c r="AF73" s="494"/>
      <c r="AG73" s="494"/>
      <c r="AH73" s="476"/>
    </row>
    <row r="74" spans="1:33" s="487" customFormat="1" ht="13.5" customHeight="1">
      <c r="A74" s="485" t="s">
        <v>157</v>
      </c>
      <c r="AA74" s="476"/>
      <c r="AB74" s="495" t="s">
        <v>22</v>
      </c>
      <c r="AC74" s="496"/>
      <c r="AD74" s="476"/>
      <c r="AE74" s="476"/>
      <c r="AF74" s="497"/>
      <c r="AG74" s="497"/>
    </row>
    <row r="75" spans="1:32" s="487" customFormat="1" ht="13.5" customHeight="1">
      <c r="A75" s="111" t="s">
        <v>21</v>
      </c>
      <c r="B75" s="496"/>
      <c r="C75" s="498"/>
      <c r="D75" s="496"/>
      <c r="E75" s="498"/>
      <c r="F75" s="496"/>
      <c r="G75" s="498"/>
      <c r="H75" s="497"/>
      <c r="I75" s="497"/>
      <c r="J75" s="497"/>
      <c r="K75" s="497"/>
      <c r="L75" s="497"/>
      <c r="M75" s="497"/>
      <c r="N75" s="497"/>
      <c r="O75" s="497"/>
      <c r="P75" s="497"/>
      <c r="Q75" s="497"/>
      <c r="R75" s="497"/>
      <c r="S75" s="497"/>
      <c r="T75" s="497"/>
      <c r="V75" s="476"/>
      <c r="W75" s="476"/>
      <c r="X75" s="476"/>
      <c r="AA75" s="476"/>
      <c r="AB75" s="476" t="s">
        <v>194</v>
      </c>
      <c r="AC75" s="499"/>
      <c r="AD75" s="476"/>
      <c r="AE75" s="476"/>
      <c r="AF75" s="476"/>
    </row>
    <row r="76" spans="1:32" s="487" customFormat="1" ht="13.5" customHeight="1">
      <c r="A76" s="1034" t="s">
        <v>23</v>
      </c>
      <c r="B76" s="1035"/>
      <c r="C76" s="1035"/>
      <c r="D76" s="1035"/>
      <c r="E76" s="1035"/>
      <c r="F76" s="1035"/>
      <c r="G76" s="1035"/>
      <c r="H76" s="1035"/>
      <c r="I76" s="1035"/>
      <c r="J76" s="1035"/>
      <c r="K76" s="1035"/>
      <c r="L76" s="1035"/>
      <c r="M76" s="1035"/>
      <c r="N76" s="1035"/>
      <c r="O76" s="1035"/>
      <c r="P76" s="1035"/>
      <c r="Q76" s="1035"/>
      <c r="R76" s="1035"/>
      <c r="S76" s="1035"/>
      <c r="T76" s="497"/>
      <c r="V76" s="476"/>
      <c r="W76" s="476"/>
      <c r="X76" s="476"/>
      <c r="AA76" s="476"/>
      <c r="AB76" s="476" t="s">
        <v>195</v>
      </c>
      <c r="AC76" s="499"/>
      <c r="AD76" s="476"/>
      <c r="AE76" s="476"/>
      <c r="AF76" s="476"/>
    </row>
    <row r="77" spans="1:32" s="487" customFormat="1" ht="13.5" customHeight="1">
      <c r="A77" s="1034" t="s">
        <v>24</v>
      </c>
      <c r="B77" s="1035"/>
      <c r="C77" s="1035"/>
      <c r="D77" s="1035"/>
      <c r="E77" s="1035"/>
      <c r="F77" s="1035"/>
      <c r="G77" s="1035"/>
      <c r="H77" s="1035"/>
      <c r="I77" s="1035"/>
      <c r="J77" s="1035"/>
      <c r="K77" s="1035"/>
      <c r="L77" s="1035"/>
      <c r="M77" s="1035"/>
      <c r="N77" s="1035"/>
      <c r="O77" s="1035"/>
      <c r="P77" s="1035"/>
      <c r="Q77" s="1035"/>
      <c r="R77" s="1035"/>
      <c r="S77" s="1035"/>
      <c r="T77" s="497"/>
      <c r="V77" s="476"/>
      <c r="W77" s="476"/>
      <c r="X77" s="476"/>
      <c r="AA77" s="476"/>
      <c r="AB77" s="476" t="s">
        <v>196</v>
      </c>
      <c r="AC77" s="499"/>
      <c r="AD77" s="476"/>
      <c r="AE77" s="476"/>
      <c r="AF77" s="476"/>
    </row>
    <row r="78" spans="1:32" s="487" customFormat="1" ht="13.5" customHeight="1">
      <c r="A78" s="1032" t="s">
        <v>25</v>
      </c>
      <c r="B78" s="1033"/>
      <c r="C78" s="1033"/>
      <c r="D78" s="1033"/>
      <c r="E78" s="1033"/>
      <c r="F78" s="1033"/>
      <c r="G78" s="1033"/>
      <c r="H78" s="1033"/>
      <c r="I78" s="1033"/>
      <c r="J78" s="1033"/>
      <c r="K78" s="1033"/>
      <c r="L78" s="1033"/>
      <c r="M78" s="1033"/>
      <c r="N78" s="1033"/>
      <c r="O78" s="1033"/>
      <c r="P78" s="1033"/>
      <c r="Q78" s="1033"/>
      <c r="R78" s="1033"/>
      <c r="S78" s="1033"/>
      <c r="T78" s="497"/>
      <c r="V78" s="476"/>
      <c r="W78" s="476"/>
      <c r="X78" s="476"/>
      <c r="AA78" s="476"/>
      <c r="AB78" s="476" t="s">
        <v>197</v>
      </c>
      <c r="AC78" s="499"/>
      <c r="AD78" s="476"/>
      <c r="AE78" s="476"/>
      <c r="AF78" s="476"/>
    </row>
    <row r="79" spans="1:32" s="487" customFormat="1" ht="13.5" customHeight="1">
      <c r="A79" s="473"/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97"/>
      <c r="V79" s="476"/>
      <c r="W79" s="476"/>
      <c r="X79" s="476"/>
      <c r="AA79" s="476"/>
      <c r="AB79" s="476" t="s">
        <v>198</v>
      </c>
      <c r="AC79" s="499"/>
      <c r="AD79" s="476"/>
      <c r="AE79" s="476"/>
      <c r="AF79" s="476"/>
    </row>
    <row r="80" spans="1:65" ht="13.5" customHeight="1">
      <c r="A80" s="472">
        <v>341</v>
      </c>
      <c r="B80" s="479" t="str">
        <f aca="true" t="shared" si="62" ref="B80:B104">IF(AI80&lt;&gt;0,AI80*(1-$AD$6)," ")</f>
        <v> </v>
      </c>
      <c r="C80" s="479">
        <f aca="true" t="shared" si="63" ref="C80:C104">IF(AJ80&lt;&gt;0,AJ80*(1-$AD$6)," ")</f>
        <v>1416</v>
      </c>
      <c r="D80" s="479">
        <f aca="true" t="shared" si="64" ref="D80:D104">IF(AK80&lt;&gt;0,AK80*(1-$AD$6)," ")</f>
        <v>1666</v>
      </c>
      <c r="E80" s="479">
        <f aca="true" t="shared" si="65" ref="E80:E104">IF(AL80&lt;&gt;0,AL80*(1-$AD$6)," ")</f>
        <v>1925</v>
      </c>
      <c r="F80" s="479" t="str">
        <f aca="true" t="shared" si="66" ref="F80:F104">IF(AM80&lt;&gt;0,AM80*(1-$AD$6)," ")</f>
        <v> </v>
      </c>
      <c r="G80" s="479">
        <f aca="true" t="shared" si="67" ref="G80:G104">IF(AN80&lt;&gt;0,AN80*(1-$AD$6)," ")</f>
        <v>2155</v>
      </c>
      <c r="H80" s="479">
        <f aca="true" t="shared" si="68" ref="H80:H104">IF(AO80&lt;&gt;0,AO80*(1-$AD$6)," ")</f>
        <v>2213</v>
      </c>
      <c r="I80" s="479" t="str">
        <f aca="true" t="shared" si="69" ref="I80:I104">IF(AP80&lt;&gt;0,AP80*(1-$AD$6)," ")</f>
        <v> </v>
      </c>
      <c r="J80" s="479" t="str">
        <f aca="true" t="shared" si="70" ref="J80:J104">IF(AQ80&lt;&gt;0,AQ80*(1-$AD$6)," ")</f>
        <v> </v>
      </c>
      <c r="K80" s="479" t="str">
        <f aca="true" t="shared" si="71" ref="K80:K104">IF(AR80&lt;&gt;0,AR80*(1-$AD$6)," ")</f>
        <v> </v>
      </c>
      <c r="L80" s="479" t="str">
        <f aca="true" t="shared" si="72" ref="L80:L104">IF(AS80&lt;&gt;0,AS80*(1-$AD$6)," ")</f>
        <v> </v>
      </c>
      <c r="M80" s="479" t="str">
        <f aca="true" t="shared" si="73" ref="M80:M104">IF(AT80&lt;&gt;0,AT80*(1-$AD$6)," ")</f>
        <v> </v>
      </c>
      <c r="N80" s="479" t="str">
        <f aca="true" t="shared" si="74" ref="N80:N104">IF(AU80&lt;&gt;0,AU80*(1-$AD$6)," ")</f>
        <v> </v>
      </c>
      <c r="O80" s="479">
        <f aca="true" t="shared" si="75" ref="O80:O104">IF(AV80&lt;&gt;0,AV80*(1-$AD$6)," ")</f>
        <v>3201</v>
      </c>
      <c r="P80" s="479" t="str">
        <f aca="true" t="shared" si="76" ref="P80:P104">IF(AW80&lt;&gt;0,AW80*(1-$AD$6)," ")</f>
        <v> </v>
      </c>
      <c r="Q80" s="479" t="str">
        <f aca="true" t="shared" si="77" ref="Q80:Q104">IF(AX80&lt;&gt;0,AX80*(1-$AD$6)," ")</f>
        <v> </v>
      </c>
      <c r="R80" s="479" t="str">
        <f aca="true" t="shared" si="78" ref="R80:R104">IF(AY80&lt;&gt;0,AY80*(1-$AD$6)," ")</f>
        <v> </v>
      </c>
      <c r="S80" s="479" t="str">
        <f aca="true" t="shared" si="79" ref="S80:S104">IF(AZ80&lt;&gt;0,AZ80*(1-$AD$6)," ")</f>
        <v> </v>
      </c>
      <c r="T80" s="479">
        <f aca="true" t="shared" si="80" ref="T80:T104">IF(BA80&lt;&gt;0,BA80*(1-$AD$6)," ")</f>
        <v>4011</v>
      </c>
      <c r="U80" s="479" t="str">
        <f aca="true" t="shared" si="81" ref="U80:U104">IF(BB80&lt;&gt;0,BB80*(1-$AD$6)," ")</f>
        <v> </v>
      </c>
      <c r="V80" s="479" t="str">
        <f aca="true" t="shared" si="82" ref="V80:V104">IF(BC80&lt;&gt;0,BC80*(1-$AD$6)," ")</f>
        <v> </v>
      </c>
      <c r="W80" s="479" t="str">
        <f aca="true" t="shared" si="83" ref="W80:W104">IF(BD80&lt;&gt;0,BD80*(1-$AD$6)," ")</f>
        <v> </v>
      </c>
      <c r="X80" s="479" t="str">
        <f aca="true" t="shared" si="84" ref="X80:X104">IF(BE80&lt;&gt;0,BE80*(1-$AD$6)," ")</f>
        <v> </v>
      </c>
      <c r="Y80" s="479" t="str">
        <f aca="true" t="shared" si="85" ref="Y80:Y104">IF(BF80&lt;&gt;0,BF80*(1-$AD$6)," ")</f>
        <v> </v>
      </c>
      <c r="Z80" s="479" t="str">
        <f aca="true" t="shared" si="86" ref="Z80:Z104">IF(BG80&lt;&gt;0,BG80*(1-$AD$6)," ")</f>
        <v> </v>
      </c>
      <c r="AA80" s="479" t="str">
        <f aca="true" t="shared" si="87" ref="AA80:AA104">IF(BH80&lt;&gt;0,BH80*(1-$AD$6)," ")</f>
        <v> </v>
      </c>
      <c r="AB80" s="479" t="str">
        <f aca="true" t="shared" si="88" ref="AB80:AB104">IF(BI80&lt;&gt;0,BI80*(1-$AD$6)," ")</f>
        <v> </v>
      </c>
      <c r="AC80" s="479" t="str">
        <f aca="true" t="shared" si="89" ref="AC80:AC104">IF(BJ80&lt;&gt;0,BJ80*(1-$AD$6)," ")</f>
        <v> </v>
      </c>
      <c r="AD80" s="479" t="str">
        <f aca="true" t="shared" si="90" ref="AD80:AD104">IF(BK80&lt;&gt;0,BK80*(1-$AD$6)," ")</f>
        <v> </v>
      </c>
      <c r="AE80" s="479" t="str">
        <f aca="true" t="shared" si="91" ref="AE80:AE104">IF(BL80&lt;&gt;0,BL80*(1-$AD$6)," ")</f>
        <v> </v>
      </c>
      <c r="AF80" s="479" t="str">
        <f aca="true" t="shared" si="92" ref="AF80:AF104">IF(BM80&lt;&gt;0,BM80*(1-$AD$6)," ")</f>
        <v> </v>
      </c>
      <c r="AG80" s="480"/>
      <c r="AH80" s="379">
        <v>341</v>
      </c>
      <c r="AI80" s="475">
        <v>0</v>
      </c>
      <c r="AJ80" s="475">
        <v>1416</v>
      </c>
      <c r="AK80" s="475">
        <v>1666</v>
      </c>
      <c r="AL80" s="475">
        <v>1925</v>
      </c>
      <c r="AM80" s="475">
        <v>0</v>
      </c>
      <c r="AN80" s="475">
        <v>2155</v>
      </c>
      <c r="AO80" s="475">
        <v>2213</v>
      </c>
      <c r="AP80" s="475">
        <v>0</v>
      </c>
      <c r="AQ80" s="475">
        <v>0</v>
      </c>
      <c r="AR80" s="475">
        <v>0</v>
      </c>
      <c r="AS80" s="475">
        <v>0</v>
      </c>
      <c r="AT80" s="475">
        <v>0</v>
      </c>
      <c r="AU80" s="475">
        <v>0</v>
      </c>
      <c r="AV80" s="475">
        <v>3201</v>
      </c>
      <c r="AW80" s="475">
        <v>0</v>
      </c>
      <c r="AX80" s="475">
        <v>0</v>
      </c>
      <c r="AY80" s="475">
        <v>0</v>
      </c>
      <c r="AZ80" s="475">
        <v>0</v>
      </c>
      <c r="BA80" s="475">
        <v>4011</v>
      </c>
      <c r="BB80" s="475">
        <v>0</v>
      </c>
      <c r="BC80" s="475">
        <v>0</v>
      </c>
      <c r="BD80" s="475">
        <v>0</v>
      </c>
      <c r="BE80" s="475">
        <v>0</v>
      </c>
      <c r="BF80" s="475">
        <v>0</v>
      </c>
      <c r="BG80" s="475">
        <v>0</v>
      </c>
      <c r="BH80" s="475">
        <v>0</v>
      </c>
      <c r="BI80" s="475">
        <v>0</v>
      </c>
      <c r="BJ80" s="475">
        <v>0</v>
      </c>
      <c r="BK80" s="475">
        <v>0</v>
      </c>
      <c r="BL80" s="475">
        <v>0</v>
      </c>
      <c r="BM80" s="475">
        <v>0</v>
      </c>
    </row>
    <row r="81" spans="1:65" ht="13.5" customHeight="1">
      <c r="A81" s="500">
        <v>356</v>
      </c>
      <c r="B81" s="482">
        <f t="shared" si="62"/>
        <v>1365</v>
      </c>
      <c r="C81" s="482">
        <f t="shared" si="63"/>
        <v>1495</v>
      </c>
      <c r="D81" s="482">
        <f t="shared" si="64"/>
        <v>1756</v>
      </c>
      <c r="E81" s="482">
        <f t="shared" si="65"/>
        <v>2020</v>
      </c>
      <c r="F81" s="482" t="str">
        <f t="shared" si="66"/>
        <v> </v>
      </c>
      <c r="G81" s="482">
        <f t="shared" si="67"/>
        <v>2264</v>
      </c>
      <c r="H81" s="482">
        <f t="shared" si="68"/>
        <v>2314</v>
      </c>
      <c r="I81" s="482">
        <f t="shared" si="69"/>
        <v>2458</v>
      </c>
      <c r="J81" s="482">
        <f t="shared" si="70"/>
        <v>2609</v>
      </c>
      <c r="K81" s="482">
        <f t="shared" si="71"/>
        <v>2759</v>
      </c>
      <c r="L81" s="482" t="str">
        <f t="shared" si="72"/>
        <v> </v>
      </c>
      <c r="M81" s="482">
        <f t="shared" si="73"/>
        <v>3066</v>
      </c>
      <c r="N81" s="482">
        <f t="shared" si="74"/>
        <v>3165</v>
      </c>
      <c r="O81" s="482">
        <f t="shared" si="75"/>
        <v>3329</v>
      </c>
      <c r="P81" s="482" t="str">
        <f t="shared" si="76"/>
        <v> </v>
      </c>
      <c r="Q81" s="482">
        <f t="shared" si="77"/>
        <v>3660</v>
      </c>
      <c r="R81" s="482">
        <f t="shared" si="78"/>
        <v>3831</v>
      </c>
      <c r="S81" s="482">
        <f t="shared" si="79"/>
        <v>4001</v>
      </c>
      <c r="T81" s="482">
        <f t="shared" si="80"/>
        <v>4179</v>
      </c>
      <c r="U81" s="482">
        <f t="shared" si="81"/>
        <v>4363</v>
      </c>
      <c r="V81" s="482" t="str">
        <f t="shared" si="82"/>
        <v> </v>
      </c>
      <c r="W81" s="482">
        <f t="shared" si="83"/>
        <v>4719</v>
      </c>
      <c r="X81" s="482">
        <f t="shared" si="84"/>
        <v>5095</v>
      </c>
      <c r="Y81" s="482" t="str">
        <f t="shared" si="85"/>
        <v> </v>
      </c>
      <c r="Z81" s="482">
        <f t="shared" si="86"/>
        <v>5581</v>
      </c>
      <c r="AA81" s="482" t="str">
        <f t="shared" si="87"/>
        <v> </v>
      </c>
      <c r="AB81" s="482">
        <f t="shared" si="88"/>
        <v>5986</v>
      </c>
      <c r="AC81" s="482">
        <f t="shared" si="89"/>
        <v>6164</v>
      </c>
      <c r="AD81" s="482" t="str">
        <f t="shared" si="90"/>
        <v> </v>
      </c>
      <c r="AE81" s="482" t="str">
        <f t="shared" si="91"/>
        <v> </v>
      </c>
      <c r="AF81" s="482">
        <f t="shared" si="92"/>
        <v>7189</v>
      </c>
      <c r="AG81" s="480"/>
      <c r="AH81" s="379">
        <v>356</v>
      </c>
      <c r="AI81" s="475">
        <v>1365</v>
      </c>
      <c r="AJ81" s="475">
        <v>1495</v>
      </c>
      <c r="AK81" s="475">
        <v>1756</v>
      </c>
      <c r="AL81" s="475">
        <v>2020</v>
      </c>
      <c r="AM81" s="475">
        <v>0</v>
      </c>
      <c r="AN81" s="475">
        <v>2264</v>
      </c>
      <c r="AO81" s="475">
        <v>2314</v>
      </c>
      <c r="AP81" s="475">
        <v>2458</v>
      </c>
      <c r="AQ81" s="475">
        <v>2609</v>
      </c>
      <c r="AR81" s="475">
        <v>2759</v>
      </c>
      <c r="AS81" s="475">
        <v>0</v>
      </c>
      <c r="AT81" s="475">
        <v>3066</v>
      </c>
      <c r="AU81" s="475">
        <v>3165</v>
      </c>
      <c r="AV81" s="475">
        <v>3329</v>
      </c>
      <c r="AW81" s="475">
        <v>0</v>
      </c>
      <c r="AX81" s="475">
        <v>3660</v>
      </c>
      <c r="AY81" s="475">
        <v>3831</v>
      </c>
      <c r="AZ81" s="475">
        <v>4001</v>
      </c>
      <c r="BA81" s="475">
        <v>4179</v>
      </c>
      <c r="BB81" s="475">
        <v>4363</v>
      </c>
      <c r="BC81" s="475">
        <v>0</v>
      </c>
      <c r="BD81" s="475">
        <v>4719</v>
      </c>
      <c r="BE81" s="475">
        <v>5095</v>
      </c>
      <c r="BF81" s="475">
        <v>0</v>
      </c>
      <c r="BG81" s="475">
        <v>5581</v>
      </c>
      <c r="BH81" s="475">
        <v>0</v>
      </c>
      <c r="BI81" s="475">
        <v>5986</v>
      </c>
      <c r="BJ81" s="475">
        <v>6164</v>
      </c>
      <c r="BK81" s="475">
        <v>0</v>
      </c>
      <c r="BL81" s="475">
        <v>0</v>
      </c>
      <c r="BM81" s="475">
        <v>7189</v>
      </c>
    </row>
    <row r="82" spans="1:65" ht="13.5" customHeight="1">
      <c r="A82" s="470">
        <v>368</v>
      </c>
      <c r="B82" s="482">
        <f t="shared" si="62"/>
        <v>1481</v>
      </c>
      <c r="C82" s="482" t="str">
        <f t="shared" si="63"/>
        <v> </v>
      </c>
      <c r="D82" s="482">
        <f t="shared" si="64"/>
        <v>1845</v>
      </c>
      <c r="E82" s="482">
        <f t="shared" si="65"/>
        <v>2113</v>
      </c>
      <c r="F82" s="482" t="str">
        <f t="shared" si="66"/>
        <v> </v>
      </c>
      <c r="G82" s="482">
        <f t="shared" si="67"/>
        <v>2360</v>
      </c>
      <c r="H82" s="482" t="str">
        <f t="shared" si="68"/>
        <v> </v>
      </c>
      <c r="I82" s="482">
        <f t="shared" si="69"/>
        <v>2555</v>
      </c>
      <c r="J82" s="482">
        <f t="shared" si="70"/>
        <v>2709</v>
      </c>
      <c r="K82" s="482">
        <f t="shared" si="71"/>
        <v>2864</v>
      </c>
      <c r="L82" s="482" t="str">
        <f t="shared" si="72"/>
        <v> </v>
      </c>
      <c r="M82" s="482">
        <f t="shared" si="73"/>
        <v>3180</v>
      </c>
      <c r="N82" s="482" t="str">
        <f t="shared" si="74"/>
        <v> </v>
      </c>
      <c r="O82" s="482">
        <f t="shared" si="75"/>
        <v>3444</v>
      </c>
      <c r="P82" s="482" t="str">
        <f t="shared" si="76"/>
        <v> </v>
      </c>
      <c r="Q82" s="482">
        <f t="shared" si="77"/>
        <v>3779</v>
      </c>
      <c r="R82" s="482" t="str">
        <f t="shared" si="78"/>
        <v> </v>
      </c>
      <c r="S82" s="482">
        <f t="shared" si="79"/>
        <v>4135</v>
      </c>
      <c r="T82" s="482">
        <f t="shared" si="80"/>
        <v>4305</v>
      </c>
      <c r="U82" s="482">
        <f t="shared" si="81"/>
        <v>4503</v>
      </c>
      <c r="V82" s="482" t="str">
        <f t="shared" si="82"/>
        <v> </v>
      </c>
      <c r="W82" s="482">
        <f t="shared" si="83"/>
        <v>4850</v>
      </c>
      <c r="X82" s="482" t="str">
        <f t="shared" si="84"/>
        <v> </v>
      </c>
      <c r="Y82" s="482" t="str">
        <f t="shared" si="85"/>
        <v> </v>
      </c>
      <c r="Z82" s="482" t="str">
        <f t="shared" si="86"/>
        <v> </v>
      </c>
      <c r="AA82" s="482" t="str">
        <f t="shared" si="87"/>
        <v> </v>
      </c>
      <c r="AB82" s="482" t="str">
        <f t="shared" si="88"/>
        <v> </v>
      </c>
      <c r="AC82" s="482" t="str">
        <f t="shared" si="89"/>
        <v> </v>
      </c>
      <c r="AD82" s="482" t="str">
        <f t="shared" si="90"/>
        <v> </v>
      </c>
      <c r="AE82" s="482" t="str">
        <f t="shared" si="91"/>
        <v> </v>
      </c>
      <c r="AF82" s="482" t="str">
        <f t="shared" si="92"/>
        <v> </v>
      </c>
      <c r="AG82" s="480"/>
      <c r="AH82" s="379">
        <v>368</v>
      </c>
      <c r="AI82" s="475">
        <v>1481</v>
      </c>
      <c r="AJ82" s="475">
        <v>0</v>
      </c>
      <c r="AK82" s="475">
        <v>1845</v>
      </c>
      <c r="AL82" s="475">
        <v>2113</v>
      </c>
      <c r="AM82" s="475">
        <v>0</v>
      </c>
      <c r="AN82" s="475">
        <v>2360</v>
      </c>
      <c r="AO82" s="475">
        <v>0</v>
      </c>
      <c r="AP82" s="475">
        <v>2555</v>
      </c>
      <c r="AQ82" s="475">
        <v>2709</v>
      </c>
      <c r="AR82" s="475">
        <v>2864</v>
      </c>
      <c r="AS82" s="475">
        <v>0</v>
      </c>
      <c r="AT82" s="475">
        <v>3180</v>
      </c>
      <c r="AU82" s="475">
        <v>0</v>
      </c>
      <c r="AV82" s="475">
        <v>3444</v>
      </c>
      <c r="AW82" s="475">
        <v>0</v>
      </c>
      <c r="AX82" s="475">
        <v>3779</v>
      </c>
      <c r="AY82" s="475">
        <v>0</v>
      </c>
      <c r="AZ82" s="475">
        <v>4135</v>
      </c>
      <c r="BA82" s="475">
        <v>4305</v>
      </c>
      <c r="BB82" s="475">
        <v>4503</v>
      </c>
      <c r="BC82" s="475">
        <v>0</v>
      </c>
      <c r="BD82" s="475">
        <v>4850</v>
      </c>
      <c r="BE82" s="475">
        <v>0</v>
      </c>
      <c r="BF82" s="475">
        <v>0</v>
      </c>
      <c r="BG82" s="475">
        <v>0</v>
      </c>
      <c r="BH82" s="475">
        <v>0</v>
      </c>
      <c r="BI82" s="475">
        <v>0</v>
      </c>
      <c r="BJ82" s="475">
        <v>0</v>
      </c>
      <c r="BK82" s="475">
        <v>0</v>
      </c>
      <c r="BL82" s="475">
        <v>0</v>
      </c>
      <c r="BM82" s="475">
        <v>0</v>
      </c>
    </row>
    <row r="83" spans="1:65" ht="13.5" customHeight="1">
      <c r="A83" s="470">
        <v>381</v>
      </c>
      <c r="B83" s="482" t="str">
        <f t="shared" si="62"/>
        <v> </v>
      </c>
      <c r="C83" s="482">
        <f t="shared" si="63"/>
        <v>1650</v>
      </c>
      <c r="D83" s="482">
        <f t="shared" si="64"/>
        <v>1921</v>
      </c>
      <c r="E83" s="482">
        <f t="shared" si="65"/>
        <v>2200</v>
      </c>
      <c r="F83" s="482" t="str">
        <f t="shared" si="66"/>
        <v> </v>
      </c>
      <c r="G83" s="482">
        <f t="shared" si="67"/>
        <v>2456</v>
      </c>
      <c r="H83" s="482">
        <f t="shared" si="68"/>
        <v>2618</v>
      </c>
      <c r="I83" s="482">
        <f t="shared" si="69"/>
        <v>2658</v>
      </c>
      <c r="J83" s="482">
        <f t="shared" si="70"/>
        <v>2814</v>
      </c>
      <c r="K83" s="482" t="str">
        <f t="shared" si="71"/>
        <v> </v>
      </c>
      <c r="L83" s="482" t="str">
        <f t="shared" si="72"/>
        <v> </v>
      </c>
      <c r="M83" s="482" t="str">
        <f t="shared" si="73"/>
        <v> </v>
      </c>
      <c r="N83" s="482" t="str">
        <f t="shared" si="74"/>
        <v> </v>
      </c>
      <c r="O83" s="482">
        <f t="shared" si="75"/>
        <v>3578</v>
      </c>
      <c r="P83" s="482" t="str">
        <f t="shared" si="76"/>
        <v> </v>
      </c>
      <c r="Q83" s="482" t="str">
        <f t="shared" si="77"/>
        <v> </v>
      </c>
      <c r="R83" s="482" t="str">
        <f t="shared" si="78"/>
        <v> </v>
      </c>
      <c r="S83" s="482">
        <f t="shared" si="79"/>
        <v>4293</v>
      </c>
      <c r="T83" s="482">
        <f t="shared" si="80"/>
        <v>4455</v>
      </c>
      <c r="U83" s="482" t="str">
        <f t="shared" si="81"/>
        <v> </v>
      </c>
      <c r="V83" s="482" t="str">
        <f t="shared" si="82"/>
        <v> </v>
      </c>
      <c r="W83" s="482">
        <f t="shared" si="83"/>
        <v>5036</v>
      </c>
      <c r="X83" s="482">
        <f t="shared" si="84"/>
        <v>5486</v>
      </c>
      <c r="Y83" s="482" t="str">
        <f t="shared" si="85"/>
        <v> </v>
      </c>
      <c r="Z83" s="482" t="str">
        <f t="shared" si="86"/>
        <v> </v>
      </c>
      <c r="AA83" s="482" t="str">
        <f t="shared" si="87"/>
        <v> </v>
      </c>
      <c r="AB83" s="482" t="str">
        <f t="shared" si="88"/>
        <v> </v>
      </c>
      <c r="AC83" s="482">
        <f t="shared" si="89"/>
        <v>6520</v>
      </c>
      <c r="AD83" s="482" t="str">
        <f t="shared" si="90"/>
        <v> </v>
      </c>
      <c r="AE83" s="482" t="str">
        <f t="shared" si="91"/>
        <v> </v>
      </c>
      <c r="AF83" s="482" t="str">
        <f t="shared" si="92"/>
        <v> </v>
      </c>
      <c r="AG83" s="480"/>
      <c r="AH83" s="379">
        <v>381</v>
      </c>
      <c r="AI83" s="475">
        <v>0</v>
      </c>
      <c r="AJ83" s="475">
        <v>1650</v>
      </c>
      <c r="AK83" s="475">
        <v>1921</v>
      </c>
      <c r="AL83" s="475">
        <v>2200</v>
      </c>
      <c r="AM83" s="475">
        <v>0</v>
      </c>
      <c r="AN83" s="475">
        <v>2456</v>
      </c>
      <c r="AO83" s="475">
        <v>2618</v>
      </c>
      <c r="AP83" s="475">
        <v>2658</v>
      </c>
      <c r="AQ83" s="475">
        <v>2814</v>
      </c>
      <c r="AR83" s="475">
        <v>0</v>
      </c>
      <c r="AS83" s="475">
        <v>0</v>
      </c>
      <c r="AT83" s="475">
        <v>0</v>
      </c>
      <c r="AU83" s="475">
        <v>0</v>
      </c>
      <c r="AV83" s="475">
        <v>3578</v>
      </c>
      <c r="AW83" s="475">
        <v>0</v>
      </c>
      <c r="AX83" s="475">
        <v>0</v>
      </c>
      <c r="AY83" s="475">
        <v>0</v>
      </c>
      <c r="AZ83" s="475">
        <v>4293</v>
      </c>
      <c r="BA83" s="475">
        <v>4455</v>
      </c>
      <c r="BB83" s="475">
        <v>0</v>
      </c>
      <c r="BC83" s="475">
        <v>0</v>
      </c>
      <c r="BD83" s="475">
        <v>5036</v>
      </c>
      <c r="BE83" s="475">
        <v>5486</v>
      </c>
      <c r="BF83" s="475">
        <v>0</v>
      </c>
      <c r="BG83" s="475">
        <v>0</v>
      </c>
      <c r="BH83" s="475">
        <v>0</v>
      </c>
      <c r="BI83" s="475">
        <v>0</v>
      </c>
      <c r="BJ83" s="475">
        <v>6520</v>
      </c>
      <c r="BK83" s="475">
        <v>0</v>
      </c>
      <c r="BL83" s="475">
        <v>0</v>
      </c>
      <c r="BM83" s="475">
        <v>0</v>
      </c>
    </row>
    <row r="84" spans="1:65" ht="13.5" customHeight="1">
      <c r="A84" s="470">
        <v>403</v>
      </c>
      <c r="B84" s="482">
        <f t="shared" si="62"/>
        <v>1695</v>
      </c>
      <c r="C84" s="482" t="str">
        <f t="shared" si="63"/>
        <v> </v>
      </c>
      <c r="D84" s="482" t="str">
        <f t="shared" si="64"/>
        <v> </v>
      </c>
      <c r="E84" s="482" t="str">
        <f t="shared" si="65"/>
        <v> </v>
      </c>
      <c r="F84" s="482" t="str">
        <f t="shared" si="66"/>
        <v> </v>
      </c>
      <c r="G84" s="482" t="str">
        <f t="shared" si="67"/>
        <v> </v>
      </c>
      <c r="H84" s="482" t="str">
        <f t="shared" si="68"/>
        <v> </v>
      </c>
      <c r="I84" s="482" t="str">
        <f t="shared" si="69"/>
        <v> </v>
      </c>
      <c r="J84" s="482" t="str">
        <f t="shared" si="70"/>
        <v> </v>
      </c>
      <c r="K84" s="482">
        <f t="shared" si="71"/>
        <v>3165</v>
      </c>
      <c r="L84" s="482" t="str">
        <f t="shared" si="72"/>
        <v> </v>
      </c>
      <c r="M84" s="482" t="str">
        <f t="shared" si="73"/>
        <v> </v>
      </c>
      <c r="N84" s="482" t="str">
        <f t="shared" si="74"/>
        <v> </v>
      </c>
      <c r="O84" s="482" t="str">
        <f t="shared" si="75"/>
        <v> </v>
      </c>
      <c r="P84" s="482" t="str">
        <f t="shared" si="76"/>
        <v> </v>
      </c>
      <c r="Q84" s="482" t="str">
        <f t="shared" si="77"/>
        <v> </v>
      </c>
      <c r="R84" s="482" t="str">
        <f t="shared" si="78"/>
        <v> </v>
      </c>
      <c r="S84" s="482" t="str">
        <f t="shared" si="79"/>
        <v> </v>
      </c>
      <c r="T84" s="482" t="str">
        <f t="shared" si="80"/>
        <v> </v>
      </c>
      <c r="U84" s="482" t="str">
        <f t="shared" si="81"/>
        <v> </v>
      </c>
      <c r="V84" s="482" t="str">
        <f t="shared" si="82"/>
        <v> </v>
      </c>
      <c r="W84" s="482" t="str">
        <f t="shared" si="83"/>
        <v> </v>
      </c>
      <c r="X84" s="482" t="str">
        <f t="shared" si="84"/>
        <v> </v>
      </c>
      <c r="Y84" s="482" t="str">
        <f t="shared" si="85"/>
        <v> </v>
      </c>
      <c r="Z84" s="482" t="str">
        <f t="shared" si="86"/>
        <v> </v>
      </c>
      <c r="AA84" s="482" t="str">
        <f t="shared" si="87"/>
        <v> </v>
      </c>
      <c r="AB84" s="482" t="str">
        <f t="shared" si="88"/>
        <v> </v>
      </c>
      <c r="AC84" s="482" t="str">
        <f t="shared" si="89"/>
        <v> </v>
      </c>
      <c r="AD84" s="482" t="str">
        <f t="shared" si="90"/>
        <v> </v>
      </c>
      <c r="AE84" s="482" t="str">
        <f t="shared" si="91"/>
        <v> </v>
      </c>
      <c r="AF84" s="482" t="str">
        <f t="shared" si="92"/>
        <v> </v>
      </c>
      <c r="AG84" s="480"/>
      <c r="AH84" s="379">
        <v>403</v>
      </c>
      <c r="AI84" s="475">
        <v>1695</v>
      </c>
      <c r="AJ84" s="475">
        <v>0</v>
      </c>
      <c r="AK84" s="475">
        <v>0</v>
      </c>
      <c r="AL84" s="475">
        <v>0</v>
      </c>
      <c r="AM84" s="475">
        <v>0</v>
      </c>
      <c r="AN84" s="475">
        <v>0</v>
      </c>
      <c r="AO84" s="475">
        <v>0</v>
      </c>
      <c r="AP84" s="475">
        <v>0</v>
      </c>
      <c r="AQ84" s="475">
        <v>0</v>
      </c>
      <c r="AR84" s="475">
        <v>3165</v>
      </c>
      <c r="AS84" s="475">
        <v>0</v>
      </c>
      <c r="AT84" s="475">
        <v>0</v>
      </c>
      <c r="AU84" s="475">
        <v>0</v>
      </c>
      <c r="AV84" s="475">
        <v>0</v>
      </c>
      <c r="AW84" s="475">
        <v>0</v>
      </c>
      <c r="AX84" s="475">
        <v>0</v>
      </c>
      <c r="AY84" s="475">
        <v>0</v>
      </c>
      <c r="AZ84" s="475">
        <v>0</v>
      </c>
      <c r="BA84" s="475">
        <v>0</v>
      </c>
      <c r="BB84" s="475">
        <v>0</v>
      </c>
      <c r="BC84" s="475">
        <v>0</v>
      </c>
      <c r="BD84" s="475">
        <v>0</v>
      </c>
      <c r="BE84" s="475">
        <v>0</v>
      </c>
      <c r="BF84" s="475">
        <v>0</v>
      </c>
      <c r="BG84" s="475">
        <v>0</v>
      </c>
      <c r="BH84" s="475">
        <v>0</v>
      </c>
      <c r="BI84" s="475">
        <v>0</v>
      </c>
      <c r="BJ84" s="475">
        <v>0</v>
      </c>
      <c r="BK84" s="475">
        <v>0</v>
      </c>
      <c r="BL84" s="475">
        <v>0</v>
      </c>
      <c r="BM84" s="475">
        <v>0</v>
      </c>
    </row>
    <row r="85" spans="1:65" ht="13.5" customHeight="1">
      <c r="A85" s="470">
        <v>406</v>
      </c>
      <c r="B85" s="482">
        <f t="shared" si="62"/>
        <v>1713</v>
      </c>
      <c r="C85" s="482">
        <f t="shared" si="63"/>
        <v>1786</v>
      </c>
      <c r="D85" s="482">
        <f t="shared" si="64"/>
        <v>2086</v>
      </c>
      <c r="E85" s="482">
        <f t="shared" si="65"/>
        <v>2373</v>
      </c>
      <c r="F85" s="482">
        <f t="shared" si="66"/>
        <v>2473</v>
      </c>
      <c r="G85" s="482">
        <f t="shared" si="67"/>
        <v>2635</v>
      </c>
      <c r="H85" s="482">
        <f t="shared" si="68"/>
        <v>2689</v>
      </c>
      <c r="I85" s="482">
        <f t="shared" si="69"/>
        <v>2849</v>
      </c>
      <c r="J85" s="482">
        <f t="shared" si="70"/>
        <v>3011</v>
      </c>
      <c r="K85" s="482">
        <f t="shared" si="71"/>
        <v>3178</v>
      </c>
      <c r="L85" s="482" t="str">
        <f t="shared" si="72"/>
        <v> </v>
      </c>
      <c r="M85" s="482">
        <f t="shared" si="73"/>
        <v>3523</v>
      </c>
      <c r="N85" s="482">
        <f t="shared" si="74"/>
        <v>3626</v>
      </c>
      <c r="O85" s="482">
        <f t="shared" si="75"/>
        <v>3790</v>
      </c>
      <c r="P85" s="482" t="str">
        <f t="shared" si="76"/>
        <v> </v>
      </c>
      <c r="Q85" s="482">
        <f t="shared" si="77"/>
        <v>4156</v>
      </c>
      <c r="R85" s="482">
        <f t="shared" si="78"/>
        <v>4339</v>
      </c>
      <c r="S85" s="482">
        <f t="shared" si="79"/>
        <v>4538</v>
      </c>
      <c r="T85" s="482">
        <f t="shared" si="80"/>
        <v>4709</v>
      </c>
      <c r="U85" s="482">
        <f t="shared" si="81"/>
        <v>4913</v>
      </c>
      <c r="V85" s="482">
        <f t="shared" si="82"/>
        <v>5108</v>
      </c>
      <c r="W85" s="482">
        <f t="shared" si="83"/>
        <v>5320</v>
      </c>
      <c r="X85" s="482">
        <f t="shared" si="84"/>
        <v>5705</v>
      </c>
      <c r="Y85" s="482" t="str">
        <f t="shared" si="85"/>
        <v> </v>
      </c>
      <c r="Z85" s="482">
        <f t="shared" si="86"/>
        <v>6140</v>
      </c>
      <c r="AA85" s="482">
        <f t="shared" si="87"/>
        <v>6386</v>
      </c>
      <c r="AB85" s="482">
        <f t="shared" si="88"/>
        <v>6591</v>
      </c>
      <c r="AC85" s="482">
        <f t="shared" si="89"/>
        <v>6819</v>
      </c>
      <c r="AD85" s="482" t="str">
        <f t="shared" si="90"/>
        <v> </v>
      </c>
      <c r="AE85" s="482" t="str">
        <f t="shared" si="91"/>
        <v> </v>
      </c>
      <c r="AF85" s="482">
        <f t="shared" si="92"/>
        <v>7984</v>
      </c>
      <c r="AG85" s="480"/>
      <c r="AH85" s="501">
        <v>406</v>
      </c>
      <c r="AI85" s="475">
        <v>1713</v>
      </c>
      <c r="AJ85" s="475">
        <v>1786</v>
      </c>
      <c r="AK85" s="475">
        <v>2086</v>
      </c>
      <c r="AL85" s="475">
        <v>2373</v>
      </c>
      <c r="AM85" s="475">
        <v>2473</v>
      </c>
      <c r="AN85" s="475">
        <v>2635</v>
      </c>
      <c r="AO85" s="475">
        <v>2689</v>
      </c>
      <c r="AP85" s="475">
        <v>2849</v>
      </c>
      <c r="AQ85" s="475">
        <v>3011</v>
      </c>
      <c r="AR85" s="475">
        <v>3178</v>
      </c>
      <c r="AS85" s="475">
        <v>0</v>
      </c>
      <c r="AT85" s="475">
        <v>3523</v>
      </c>
      <c r="AU85" s="475">
        <v>3626</v>
      </c>
      <c r="AV85" s="475">
        <v>3790</v>
      </c>
      <c r="AW85" s="475">
        <v>0</v>
      </c>
      <c r="AX85" s="475">
        <v>4156</v>
      </c>
      <c r="AY85" s="475">
        <v>4339</v>
      </c>
      <c r="AZ85" s="475">
        <v>4538</v>
      </c>
      <c r="BA85" s="475">
        <v>4709</v>
      </c>
      <c r="BB85" s="475">
        <v>4913</v>
      </c>
      <c r="BC85" s="475">
        <v>5108</v>
      </c>
      <c r="BD85" s="475">
        <v>5320</v>
      </c>
      <c r="BE85" s="475">
        <v>5705</v>
      </c>
      <c r="BF85" s="475">
        <v>0</v>
      </c>
      <c r="BG85" s="475">
        <v>6140</v>
      </c>
      <c r="BH85" s="475">
        <v>6386</v>
      </c>
      <c r="BI85" s="475">
        <v>6591</v>
      </c>
      <c r="BJ85" s="475">
        <v>6819</v>
      </c>
      <c r="BK85" s="475">
        <v>0</v>
      </c>
      <c r="BL85" s="475">
        <v>0</v>
      </c>
      <c r="BM85" s="475">
        <v>7984</v>
      </c>
    </row>
    <row r="86" spans="1:65" ht="13.5" customHeight="1">
      <c r="A86" s="470">
        <v>419</v>
      </c>
      <c r="B86" s="482" t="str">
        <f t="shared" si="62"/>
        <v> </v>
      </c>
      <c r="C86" s="482" t="str">
        <f t="shared" si="63"/>
        <v> </v>
      </c>
      <c r="D86" s="482">
        <f t="shared" si="64"/>
        <v>2174</v>
      </c>
      <c r="E86" s="482">
        <f t="shared" si="65"/>
        <v>2476</v>
      </c>
      <c r="F86" s="482" t="str">
        <f t="shared" si="66"/>
        <v> </v>
      </c>
      <c r="G86" s="482">
        <f t="shared" si="67"/>
        <v>2743</v>
      </c>
      <c r="H86" s="482" t="str">
        <f t="shared" si="68"/>
        <v> </v>
      </c>
      <c r="I86" s="482">
        <f t="shared" si="69"/>
        <v>2965</v>
      </c>
      <c r="J86" s="482">
        <f t="shared" si="70"/>
        <v>3130</v>
      </c>
      <c r="K86" s="482">
        <f t="shared" si="71"/>
        <v>3304</v>
      </c>
      <c r="L86" s="482" t="str">
        <f t="shared" si="72"/>
        <v> </v>
      </c>
      <c r="M86" s="482">
        <f t="shared" si="73"/>
        <v>3663</v>
      </c>
      <c r="N86" s="482" t="str">
        <f t="shared" si="74"/>
        <v> </v>
      </c>
      <c r="O86" s="482">
        <f t="shared" si="75"/>
        <v>3948</v>
      </c>
      <c r="P86" s="482" t="str">
        <f t="shared" si="76"/>
        <v> </v>
      </c>
      <c r="Q86" s="482">
        <f t="shared" si="77"/>
        <v>4301</v>
      </c>
      <c r="R86" s="482" t="str">
        <f t="shared" si="78"/>
        <v> </v>
      </c>
      <c r="S86" s="482">
        <f t="shared" si="79"/>
        <v>4668</v>
      </c>
      <c r="T86" s="482" t="str">
        <f t="shared" si="80"/>
        <v> </v>
      </c>
      <c r="U86" s="482">
        <f t="shared" si="81"/>
        <v>5076</v>
      </c>
      <c r="V86" s="482" t="str">
        <f t="shared" si="82"/>
        <v> </v>
      </c>
      <c r="W86" s="482">
        <f t="shared" si="83"/>
        <v>5538</v>
      </c>
      <c r="X86" s="482">
        <f t="shared" si="84"/>
        <v>5934</v>
      </c>
      <c r="Y86" s="482" t="str">
        <f t="shared" si="85"/>
        <v> </v>
      </c>
      <c r="Z86" s="482">
        <f t="shared" si="86"/>
        <v>6365</v>
      </c>
      <c r="AA86" s="482" t="str">
        <f t="shared" si="87"/>
        <v> </v>
      </c>
      <c r="AB86" s="482">
        <f t="shared" si="88"/>
        <v>6805</v>
      </c>
      <c r="AC86" s="482" t="str">
        <f t="shared" si="89"/>
        <v> </v>
      </c>
      <c r="AD86" s="482">
        <f t="shared" si="90"/>
        <v>7215</v>
      </c>
      <c r="AE86" s="482">
        <f t="shared" si="91"/>
        <v>7674</v>
      </c>
      <c r="AF86" s="482">
        <f t="shared" si="92"/>
        <v>8183</v>
      </c>
      <c r="AG86" s="480"/>
      <c r="AH86" s="502">
        <v>419</v>
      </c>
      <c r="AI86" s="475">
        <v>0</v>
      </c>
      <c r="AJ86" s="475">
        <v>0</v>
      </c>
      <c r="AK86" s="475">
        <v>2174</v>
      </c>
      <c r="AL86" s="475">
        <v>2476</v>
      </c>
      <c r="AM86" s="475">
        <v>0</v>
      </c>
      <c r="AN86" s="475">
        <v>2743</v>
      </c>
      <c r="AO86" s="475">
        <v>0</v>
      </c>
      <c r="AP86" s="475">
        <v>2965</v>
      </c>
      <c r="AQ86" s="475">
        <v>3130</v>
      </c>
      <c r="AR86" s="475">
        <v>3304</v>
      </c>
      <c r="AS86" s="475">
        <v>0</v>
      </c>
      <c r="AT86" s="475">
        <v>3663</v>
      </c>
      <c r="AU86" s="475">
        <v>0</v>
      </c>
      <c r="AV86" s="475">
        <v>3948</v>
      </c>
      <c r="AW86" s="475">
        <v>0</v>
      </c>
      <c r="AX86" s="475">
        <v>4301</v>
      </c>
      <c r="AY86" s="475">
        <v>0</v>
      </c>
      <c r="AZ86" s="475">
        <v>4668</v>
      </c>
      <c r="BA86" s="475">
        <v>0</v>
      </c>
      <c r="BB86" s="475">
        <v>5076</v>
      </c>
      <c r="BC86" s="475">
        <v>0</v>
      </c>
      <c r="BD86" s="475">
        <v>5538</v>
      </c>
      <c r="BE86" s="475">
        <v>5934</v>
      </c>
      <c r="BF86" s="475">
        <v>0</v>
      </c>
      <c r="BG86" s="475">
        <v>6365</v>
      </c>
      <c r="BH86" s="475">
        <v>0</v>
      </c>
      <c r="BI86" s="475">
        <v>6805</v>
      </c>
      <c r="BJ86" s="475">
        <v>0</v>
      </c>
      <c r="BK86" s="475">
        <v>7215</v>
      </c>
      <c r="BL86" s="475">
        <v>7674</v>
      </c>
      <c r="BM86" s="475">
        <v>8183</v>
      </c>
    </row>
    <row r="87" spans="1:65" ht="13.5" customHeight="1">
      <c r="A87" s="470">
        <v>432</v>
      </c>
      <c r="B87" s="482" t="str">
        <f t="shared" si="62"/>
        <v> </v>
      </c>
      <c r="C87" s="482" t="str">
        <f t="shared" si="63"/>
        <v> </v>
      </c>
      <c r="D87" s="482">
        <f t="shared" si="64"/>
        <v>2265</v>
      </c>
      <c r="E87" s="482">
        <f t="shared" si="65"/>
        <v>2554</v>
      </c>
      <c r="F87" s="482" t="str">
        <f t="shared" si="66"/>
        <v> </v>
      </c>
      <c r="G87" s="482">
        <f t="shared" si="67"/>
        <v>2841</v>
      </c>
      <c r="H87" s="482" t="str">
        <f t="shared" si="68"/>
        <v> </v>
      </c>
      <c r="I87" s="482" t="str">
        <f t="shared" si="69"/>
        <v> </v>
      </c>
      <c r="J87" s="482">
        <f t="shared" si="70"/>
        <v>3240</v>
      </c>
      <c r="K87" s="482">
        <f t="shared" si="71"/>
        <v>3410</v>
      </c>
      <c r="L87" s="482" t="str">
        <f t="shared" si="72"/>
        <v> </v>
      </c>
      <c r="M87" s="482">
        <f t="shared" si="73"/>
        <v>3779</v>
      </c>
      <c r="N87" s="482" t="str">
        <f t="shared" si="74"/>
        <v> </v>
      </c>
      <c r="O87" s="482">
        <f t="shared" si="75"/>
        <v>4049</v>
      </c>
      <c r="P87" s="482" t="str">
        <f t="shared" si="76"/>
        <v> </v>
      </c>
      <c r="Q87" s="482" t="str">
        <f t="shared" si="77"/>
        <v> </v>
      </c>
      <c r="R87" s="482" t="str">
        <f t="shared" si="78"/>
        <v> </v>
      </c>
      <c r="S87" s="482" t="str">
        <f t="shared" si="79"/>
        <v> </v>
      </c>
      <c r="T87" s="482">
        <f t="shared" si="80"/>
        <v>5036</v>
      </c>
      <c r="U87" s="482" t="str">
        <f t="shared" si="81"/>
        <v> </v>
      </c>
      <c r="V87" s="482" t="str">
        <f t="shared" si="82"/>
        <v> </v>
      </c>
      <c r="W87" s="482">
        <f t="shared" si="83"/>
        <v>5631</v>
      </c>
      <c r="X87" s="482">
        <f t="shared" si="84"/>
        <v>6101</v>
      </c>
      <c r="Y87" s="482" t="str">
        <f t="shared" si="85"/>
        <v> </v>
      </c>
      <c r="Z87" s="482">
        <f t="shared" si="86"/>
        <v>6533</v>
      </c>
      <c r="AA87" s="482" t="str">
        <f t="shared" si="87"/>
        <v> </v>
      </c>
      <c r="AB87" s="482" t="str">
        <f t="shared" si="88"/>
        <v> </v>
      </c>
      <c r="AC87" s="482" t="str">
        <f t="shared" si="89"/>
        <v> </v>
      </c>
      <c r="AD87" s="482">
        <f t="shared" si="90"/>
        <v>7416</v>
      </c>
      <c r="AE87" s="482" t="str">
        <f t="shared" si="91"/>
        <v> </v>
      </c>
      <c r="AF87" s="482" t="str">
        <f t="shared" si="92"/>
        <v> </v>
      </c>
      <c r="AG87" s="480"/>
      <c r="AH87" s="491">
        <v>432</v>
      </c>
      <c r="AI87" s="475">
        <v>0</v>
      </c>
      <c r="AJ87" s="475">
        <v>0</v>
      </c>
      <c r="AK87" s="475">
        <v>2265</v>
      </c>
      <c r="AL87" s="475">
        <v>2554</v>
      </c>
      <c r="AM87" s="475">
        <v>0</v>
      </c>
      <c r="AN87" s="475">
        <v>2841</v>
      </c>
      <c r="AO87" s="475">
        <v>0</v>
      </c>
      <c r="AP87" s="475">
        <v>0</v>
      </c>
      <c r="AQ87" s="475">
        <v>3240</v>
      </c>
      <c r="AR87" s="475">
        <v>3410</v>
      </c>
      <c r="AS87" s="475">
        <v>0</v>
      </c>
      <c r="AT87" s="475">
        <v>3779</v>
      </c>
      <c r="AU87" s="475">
        <v>0</v>
      </c>
      <c r="AV87" s="475">
        <v>4049</v>
      </c>
      <c r="AW87" s="475">
        <v>0</v>
      </c>
      <c r="AX87" s="475">
        <v>0</v>
      </c>
      <c r="AY87" s="475">
        <v>0</v>
      </c>
      <c r="AZ87" s="475">
        <v>0</v>
      </c>
      <c r="BA87" s="475">
        <v>5036</v>
      </c>
      <c r="BB87" s="475">
        <v>0</v>
      </c>
      <c r="BC87" s="475">
        <v>0</v>
      </c>
      <c r="BD87" s="475">
        <v>5631</v>
      </c>
      <c r="BE87" s="475">
        <v>6101</v>
      </c>
      <c r="BF87" s="475">
        <v>0</v>
      </c>
      <c r="BG87" s="475">
        <v>6533</v>
      </c>
      <c r="BH87" s="475">
        <v>0</v>
      </c>
      <c r="BI87" s="475">
        <v>0</v>
      </c>
      <c r="BJ87" s="475">
        <v>0</v>
      </c>
      <c r="BK87" s="475">
        <v>7416</v>
      </c>
      <c r="BL87" s="475">
        <v>0</v>
      </c>
      <c r="BM87" s="475">
        <v>0</v>
      </c>
    </row>
    <row r="88" spans="1:65" ht="13.5" customHeight="1">
      <c r="A88" s="470">
        <v>453</v>
      </c>
      <c r="B88" s="482" t="str">
        <f t="shared" si="62"/>
        <v> </v>
      </c>
      <c r="C88" s="482">
        <f t="shared" si="63"/>
        <v>1938</v>
      </c>
      <c r="D88" s="482" t="str">
        <f t="shared" si="64"/>
        <v> </v>
      </c>
      <c r="E88" s="482" t="str">
        <f t="shared" si="65"/>
        <v> </v>
      </c>
      <c r="F88" s="482" t="str">
        <f t="shared" si="66"/>
        <v> </v>
      </c>
      <c r="G88" s="482" t="str">
        <f t="shared" si="67"/>
        <v> </v>
      </c>
      <c r="H88" s="482" t="str">
        <f t="shared" si="68"/>
        <v> </v>
      </c>
      <c r="I88" s="482" t="str">
        <f t="shared" si="69"/>
        <v> </v>
      </c>
      <c r="J88" s="482" t="str">
        <f t="shared" si="70"/>
        <v> </v>
      </c>
      <c r="K88" s="482">
        <f t="shared" si="71"/>
        <v>3608</v>
      </c>
      <c r="L88" s="482" t="str">
        <f t="shared" si="72"/>
        <v> </v>
      </c>
      <c r="M88" s="482" t="str">
        <f t="shared" si="73"/>
        <v> </v>
      </c>
      <c r="N88" s="482" t="str">
        <f t="shared" si="74"/>
        <v> </v>
      </c>
      <c r="O88" s="482" t="str">
        <f t="shared" si="75"/>
        <v> </v>
      </c>
      <c r="P88" s="482" t="str">
        <f t="shared" si="76"/>
        <v> </v>
      </c>
      <c r="Q88" s="482" t="str">
        <f t="shared" si="77"/>
        <v> </v>
      </c>
      <c r="R88" s="482" t="str">
        <f t="shared" si="78"/>
        <v> </v>
      </c>
      <c r="S88" s="482" t="str">
        <f t="shared" si="79"/>
        <v> </v>
      </c>
      <c r="T88" s="482" t="str">
        <f t="shared" si="80"/>
        <v> </v>
      </c>
      <c r="U88" s="482" t="str">
        <f t="shared" si="81"/>
        <v> </v>
      </c>
      <c r="V88" s="482" t="str">
        <f t="shared" si="82"/>
        <v> </v>
      </c>
      <c r="W88" s="482" t="str">
        <f t="shared" si="83"/>
        <v> </v>
      </c>
      <c r="X88" s="482" t="str">
        <f t="shared" si="84"/>
        <v> </v>
      </c>
      <c r="Y88" s="482" t="str">
        <f t="shared" si="85"/>
        <v> </v>
      </c>
      <c r="Z88" s="482" t="str">
        <f t="shared" si="86"/>
        <v> </v>
      </c>
      <c r="AA88" s="482" t="str">
        <f t="shared" si="87"/>
        <v> </v>
      </c>
      <c r="AB88" s="482" t="str">
        <f t="shared" si="88"/>
        <v> </v>
      </c>
      <c r="AC88" s="482" t="str">
        <f t="shared" si="89"/>
        <v> </v>
      </c>
      <c r="AD88" s="482" t="str">
        <f t="shared" si="90"/>
        <v> </v>
      </c>
      <c r="AE88" s="482" t="str">
        <f t="shared" si="91"/>
        <v> </v>
      </c>
      <c r="AF88" s="482" t="str">
        <f t="shared" si="92"/>
        <v> </v>
      </c>
      <c r="AG88" s="480"/>
      <c r="AH88" s="491">
        <v>453</v>
      </c>
      <c r="AI88" s="475">
        <v>0</v>
      </c>
      <c r="AJ88" s="475">
        <v>1938</v>
      </c>
      <c r="AK88" s="475">
        <v>0</v>
      </c>
      <c r="AL88" s="475">
        <v>0</v>
      </c>
      <c r="AM88" s="475">
        <v>0</v>
      </c>
      <c r="AN88" s="475">
        <v>0</v>
      </c>
      <c r="AO88" s="475">
        <v>0</v>
      </c>
      <c r="AP88" s="475">
        <v>0</v>
      </c>
      <c r="AQ88" s="475">
        <v>0</v>
      </c>
      <c r="AR88" s="475">
        <v>3608</v>
      </c>
      <c r="AS88" s="475">
        <v>0</v>
      </c>
      <c r="AT88" s="475">
        <v>0</v>
      </c>
      <c r="AU88" s="475">
        <v>0</v>
      </c>
      <c r="AV88" s="475">
        <v>0</v>
      </c>
      <c r="AW88" s="475">
        <v>0</v>
      </c>
      <c r="AX88" s="475">
        <v>0</v>
      </c>
      <c r="AY88" s="475">
        <v>0</v>
      </c>
      <c r="AZ88" s="475">
        <v>0</v>
      </c>
      <c r="BA88" s="475">
        <v>0</v>
      </c>
      <c r="BB88" s="475">
        <v>0</v>
      </c>
      <c r="BC88" s="475">
        <v>0</v>
      </c>
      <c r="BD88" s="475">
        <v>0</v>
      </c>
      <c r="BE88" s="475">
        <v>0</v>
      </c>
      <c r="BF88" s="475">
        <v>0</v>
      </c>
      <c r="BG88" s="475">
        <v>0</v>
      </c>
      <c r="BH88" s="475">
        <v>0</v>
      </c>
      <c r="BI88" s="475">
        <v>0</v>
      </c>
      <c r="BJ88" s="475">
        <v>0</v>
      </c>
      <c r="BK88" s="475">
        <v>0</v>
      </c>
      <c r="BL88" s="475">
        <v>0</v>
      </c>
      <c r="BM88" s="475">
        <v>0</v>
      </c>
    </row>
    <row r="89" spans="1:65" ht="13.5" customHeight="1">
      <c r="A89" s="470">
        <v>456</v>
      </c>
      <c r="B89" s="482" t="str">
        <f t="shared" si="62"/>
        <v> </v>
      </c>
      <c r="C89" s="482">
        <f t="shared" si="63"/>
        <v>2100</v>
      </c>
      <c r="D89" s="482">
        <f t="shared" si="64"/>
        <v>2424</v>
      </c>
      <c r="E89" s="482">
        <f t="shared" si="65"/>
        <v>2748</v>
      </c>
      <c r="F89" s="482">
        <f t="shared" si="66"/>
        <v>2861</v>
      </c>
      <c r="G89" s="482">
        <f t="shared" si="67"/>
        <v>3043</v>
      </c>
      <c r="H89" s="482">
        <f t="shared" si="68"/>
        <v>3103</v>
      </c>
      <c r="I89" s="482">
        <f t="shared" si="69"/>
        <v>3281</v>
      </c>
      <c r="J89" s="482">
        <f t="shared" si="70"/>
        <v>3445</v>
      </c>
      <c r="K89" s="482">
        <f t="shared" si="71"/>
        <v>3641</v>
      </c>
      <c r="L89" s="482">
        <f t="shared" si="72"/>
        <v>3826</v>
      </c>
      <c r="M89" s="482">
        <f t="shared" si="73"/>
        <v>4001</v>
      </c>
      <c r="N89" s="482" t="str">
        <f t="shared" si="74"/>
        <v> </v>
      </c>
      <c r="O89" s="482">
        <f t="shared" si="75"/>
        <v>4305</v>
      </c>
      <c r="P89" s="482" t="str">
        <f t="shared" si="76"/>
        <v> </v>
      </c>
      <c r="Q89" s="482">
        <f t="shared" si="77"/>
        <v>4675</v>
      </c>
      <c r="R89" s="482" t="str">
        <f t="shared" si="78"/>
        <v> </v>
      </c>
      <c r="S89" s="482">
        <f t="shared" si="79"/>
        <v>5071</v>
      </c>
      <c r="T89" s="482">
        <f t="shared" si="80"/>
        <v>5291</v>
      </c>
      <c r="U89" s="482">
        <f t="shared" si="81"/>
        <v>5499</v>
      </c>
      <c r="V89" s="482">
        <f t="shared" si="82"/>
        <v>5718</v>
      </c>
      <c r="W89" s="482">
        <f t="shared" si="83"/>
        <v>5921</v>
      </c>
      <c r="X89" s="482">
        <f t="shared" si="84"/>
        <v>6356</v>
      </c>
      <c r="Y89" s="482" t="str">
        <f t="shared" si="85"/>
        <v> </v>
      </c>
      <c r="Z89" s="482">
        <f t="shared" si="86"/>
        <v>6836</v>
      </c>
      <c r="AA89" s="482" t="str">
        <f t="shared" si="87"/>
        <v> </v>
      </c>
      <c r="AB89" s="482" t="str">
        <f t="shared" si="88"/>
        <v> </v>
      </c>
      <c r="AC89" s="482">
        <f t="shared" si="89"/>
        <v>7555</v>
      </c>
      <c r="AD89" s="482" t="str">
        <f t="shared" si="90"/>
        <v> </v>
      </c>
      <c r="AE89" s="482" t="str">
        <f t="shared" si="91"/>
        <v> </v>
      </c>
      <c r="AF89" s="482">
        <f t="shared" si="92"/>
        <v>8816</v>
      </c>
      <c r="AG89" s="480"/>
      <c r="AH89" s="491">
        <v>456</v>
      </c>
      <c r="AI89" s="475">
        <v>0</v>
      </c>
      <c r="AJ89" s="475">
        <v>2100</v>
      </c>
      <c r="AK89" s="475">
        <v>2424</v>
      </c>
      <c r="AL89" s="475">
        <v>2748</v>
      </c>
      <c r="AM89" s="475">
        <v>2861</v>
      </c>
      <c r="AN89" s="475">
        <v>3043</v>
      </c>
      <c r="AO89" s="475">
        <v>3103</v>
      </c>
      <c r="AP89" s="475">
        <v>3281</v>
      </c>
      <c r="AQ89" s="475">
        <v>3445</v>
      </c>
      <c r="AR89" s="475">
        <v>3641</v>
      </c>
      <c r="AS89" s="475">
        <v>3826</v>
      </c>
      <c r="AT89" s="475">
        <v>4001</v>
      </c>
      <c r="AU89" s="475">
        <v>0</v>
      </c>
      <c r="AV89" s="475">
        <v>4305</v>
      </c>
      <c r="AW89" s="475">
        <v>0</v>
      </c>
      <c r="AX89" s="475">
        <v>4675</v>
      </c>
      <c r="AY89" s="475">
        <v>0</v>
      </c>
      <c r="AZ89" s="475">
        <v>5071</v>
      </c>
      <c r="BA89" s="475">
        <v>5291</v>
      </c>
      <c r="BB89" s="475">
        <v>5499</v>
      </c>
      <c r="BC89" s="475">
        <v>5718</v>
      </c>
      <c r="BD89" s="475">
        <v>5921</v>
      </c>
      <c r="BE89" s="475">
        <v>6356</v>
      </c>
      <c r="BF89" s="475">
        <v>0</v>
      </c>
      <c r="BG89" s="475">
        <v>6836</v>
      </c>
      <c r="BH89" s="475">
        <v>0</v>
      </c>
      <c r="BI89" s="475">
        <v>0</v>
      </c>
      <c r="BJ89" s="475">
        <v>7555</v>
      </c>
      <c r="BK89" s="475">
        <v>0</v>
      </c>
      <c r="BL89" s="475">
        <v>0</v>
      </c>
      <c r="BM89" s="475">
        <v>8816</v>
      </c>
    </row>
    <row r="90" spans="1:65" ht="13.5" customHeight="1">
      <c r="A90" s="470">
        <v>458</v>
      </c>
      <c r="B90" s="482" t="str">
        <f t="shared" si="62"/>
        <v> </v>
      </c>
      <c r="C90" s="482" t="str">
        <f t="shared" si="63"/>
        <v> </v>
      </c>
      <c r="D90" s="482">
        <f t="shared" si="64"/>
        <v>2438</v>
      </c>
      <c r="E90" s="482" t="str">
        <f t="shared" si="65"/>
        <v> </v>
      </c>
      <c r="F90" s="482" t="str">
        <f t="shared" si="66"/>
        <v> </v>
      </c>
      <c r="G90" s="482" t="str">
        <f t="shared" si="67"/>
        <v> </v>
      </c>
      <c r="H90" s="482" t="str">
        <f t="shared" si="68"/>
        <v> </v>
      </c>
      <c r="I90" s="482" t="str">
        <f t="shared" si="69"/>
        <v> </v>
      </c>
      <c r="J90" s="482" t="str">
        <f t="shared" si="70"/>
        <v> </v>
      </c>
      <c r="K90" s="482" t="str">
        <f t="shared" si="71"/>
        <v> </v>
      </c>
      <c r="L90" s="482" t="str">
        <f t="shared" si="72"/>
        <v> </v>
      </c>
      <c r="M90" s="482" t="str">
        <f t="shared" si="73"/>
        <v> </v>
      </c>
      <c r="N90" s="482" t="str">
        <f t="shared" si="74"/>
        <v> </v>
      </c>
      <c r="O90" s="482" t="str">
        <f t="shared" si="75"/>
        <v> </v>
      </c>
      <c r="P90" s="482" t="str">
        <f t="shared" si="76"/>
        <v> </v>
      </c>
      <c r="Q90" s="482" t="str">
        <f t="shared" si="77"/>
        <v> </v>
      </c>
      <c r="R90" s="482" t="str">
        <f t="shared" si="78"/>
        <v> </v>
      </c>
      <c r="S90" s="482" t="str">
        <f t="shared" si="79"/>
        <v> </v>
      </c>
      <c r="T90" s="482" t="str">
        <f t="shared" si="80"/>
        <v> </v>
      </c>
      <c r="U90" s="482" t="str">
        <f t="shared" si="81"/>
        <v> </v>
      </c>
      <c r="V90" s="482" t="str">
        <f t="shared" si="82"/>
        <v> </v>
      </c>
      <c r="W90" s="482" t="str">
        <f t="shared" si="83"/>
        <v> </v>
      </c>
      <c r="X90" s="482" t="str">
        <f t="shared" si="84"/>
        <v> </v>
      </c>
      <c r="Y90" s="482" t="str">
        <f t="shared" si="85"/>
        <v> </v>
      </c>
      <c r="Z90" s="482" t="str">
        <f t="shared" si="86"/>
        <v> </v>
      </c>
      <c r="AA90" s="482" t="str">
        <f t="shared" si="87"/>
        <v> </v>
      </c>
      <c r="AB90" s="482" t="str">
        <f t="shared" si="88"/>
        <v> </v>
      </c>
      <c r="AC90" s="482" t="str">
        <f t="shared" si="89"/>
        <v> </v>
      </c>
      <c r="AD90" s="482" t="str">
        <f t="shared" si="90"/>
        <v> </v>
      </c>
      <c r="AE90" s="482" t="str">
        <f t="shared" si="91"/>
        <v> </v>
      </c>
      <c r="AF90" s="482" t="str">
        <f t="shared" si="92"/>
        <v> </v>
      </c>
      <c r="AG90" s="480"/>
      <c r="AH90" s="491">
        <v>458</v>
      </c>
      <c r="AI90" s="475">
        <v>0</v>
      </c>
      <c r="AJ90" s="475">
        <v>0</v>
      </c>
      <c r="AK90" s="475">
        <v>2438</v>
      </c>
      <c r="AL90" s="475">
        <v>0</v>
      </c>
      <c r="AM90" s="475">
        <v>0</v>
      </c>
      <c r="AN90" s="475">
        <v>0</v>
      </c>
      <c r="AO90" s="475">
        <v>0</v>
      </c>
      <c r="AP90" s="475">
        <v>0</v>
      </c>
      <c r="AQ90" s="475">
        <v>0</v>
      </c>
      <c r="AR90" s="475">
        <v>0</v>
      </c>
      <c r="AS90" s="475">
        <v>0</v>
      </c>
      <c r="AT90" s="475">
        <v>0</v>
      </c>
      <c r="AU90" s="475">
        <v>0</v>
      </c>
      <c r="AV90" s="475">
        <v>0</v>
      </c>
      <c r="AW90" s="475">
        <v>0</v>
      </c>
      <c r="AX90" s="475">
        <v>0</v>
      </c>
      <c r="AY90" s="475">
        <v>0</v>
      </c>
      <c r="AZ90" s="475">
        <v>0</v>
      </c>
      <c r="BA90" s="475">
        <v>0</v>
      </c>
      <c r="BB90" s="475">
        <v>0</v>
      </c>
      <c r="BC90" s="475">
        <v>0</v>
      </c>
      <c r="BD90" s="475">
        <v>0</v>
      </c>
      <c r="BE90" s="475">
        <v>0</v>
      </c>
      <c r="BF90" s="475">
        <v>0</v>
      </c>
      <c r="BG90" s="475">
        <v>0</v>
      </c>
      <c r="BH90" s="475">
        <v>0</v>
      </c>
      <c r="BI90" s="475">
        <v>0</v>
      </c>
      <c r="BJ90" s="475">
        <v>0</v>
      </c>
      <c r="BK90" s="475">
        <v>0</v>
      </c>
      <c r="BL90" s="475">
        <v>0</v>
      </c>
      <c r="BM90" s="475">
        <v>0</v>
      </c>
    </row>
    <row r="91" spans="1:65" ht="13.5" customHeight="1">
      <c r="A91" s="470">
        <v>483</v>
      </c>
      <c r="B91" s="482" t="str">
        <f t="shared" si="62"/>
        <v> </v>
      </c>
      <c r="C91" s="482">
        <f t="shared" si="63"/>
        <v>2373</v>
      </c>
      <c r="D91" s="482">
        <f t="shared" si="64"/>
        <v>2633</v>
      </c>
      <c r="E91" s="482">
        <f t="shared" si="65"/>
        <v>2960</v>
      </c>
      <c r="F91" s="482" t="str">
        <f t="shared" si="66"/>
        <v> </v>
      </c>
      <c r="G91" s="482">
        <f t="shared" si="67"/>
        <v>3273</v>
      </c>
      <c r="H91" s="482">
        <f t="shared" si="68"/>
        <v>3266</v>
      </c>
      <c r="I91" s="482" t="str">
        <f t="shared" si="69"/>
        <v> </v>
      </c>
      <c r="J91" s="482">
        <f t="shared" si="70"/>
        <v>3633</v>
      </c>
      <c r="K91" s="482" t="str">
        <f t="shared" si="71"/>
        <v> </v>
      </c>
      <c r="L91" s="482" t="str">
        <f t="shared" si="72"/>
        <v> </v>
      </c>
      <c r="M91" s="482">
        <f t="shared" si="73"/>
        <v>4200</v>
      </c>
      <c r="N91" s="482" t="str">
        <f t="shared" si="74"/>
        <v> </v>
      </c>
      <c r="O91" s="482">
        <f t="shared" si="75"/>
        <v>4608</v>
      </c>
      <c r="P91" s="482" t="str">
        <f t="shared" si="76"/>
        <v> </v>
      </c>
      <c r="Q91" s="482">
        <f t="shared" si="77"/>
        <v>5008</v>
      </c>
      <c r="R91" s="482" t="str">
        <f t="shared" si="78"/>
        <v> </v>
      </c>
      <c r="S91" s="482" t="str">
        <f t="shared" si="79"/>
        <v> </v>
      </c>
      <c r="T91" s="482">
        <f t="shared" si="80"/>
        <v>5618</v>
      </c>
      <c r="U91" s="482" t="str">
        <f t="shared" si="81"/>
        <v> </v>
      </c>
      <c r="V91" s="482" t="str">
        <f t="shared" si="82"/>
        <v> </v>
      </c>
      <c r="W91" s="482">
        <f t="shared" si="83"/>
        <v>6261</v>
      </c>
      <c r="X91" s="482">
        <f t="shared" si="84"/>
        <v>6704</v>
      </c>
      <c r="Y91" s="482" t="str">
        <f t="shared" si="85"/>
        <v> </v>
      </c>
      <c r="Z91" s="482" t="str">
        <f t="shared" si="86"/>
        <v> </v>
      </c>
      <c r="AA91" s="482" t="str">
        <f t="shared" si="87"/>
        <v> </v>
      </c>
      <c r="AB91" s="482" t="str">
        <f t="shared" si="88"/>
        <v> </v>
      </c>
      <c r="AC91" s="482">
        <f t="shared" si="89"/>
        <v>7890</v>
      </c>
      <c r="AD91" s="482" t="str">
        <f t="shared" si="90"/>
        <v> </v>
      </c>
      <c r="AE91" s="482" t="str">
        <f t="shared" si="91"/>
        <v> </v>
      </c>
      <c r="AF91" s="482">
        <f t="shared" si="92"/>
        <v>9206</v>
      </c>
      <c r="AG91" s="480"/>
      <c r="AH91" s="491">
        <v>483</v>
      </c>
      <c r="AI91" s="475">
        <v>0</v>
      </c>
      <c r="AJ91" s="475">
        <v>2373</v>
      </c>
      <c r="AK91" s="475">
        <v>2633</v>
      </c>
      <c r="AL91" s="475">
        <v>2960</v>
      </c>
      <c r="AM91" s="475">
        <v>0</v>
      </c>
      <c r="AN91" s="475">
        <v>3273</v>
      </c>
      <c r="AO91" s="475">
        <v>3266</v>
      </c>
      <c r="AP91" s="475">
        <v>0</v>
      </c>
      <c r="AQ91" s="475">
        <v>3633</v>
      </c>
      <c r="AR91" s="475">
        <v>0</v>
      </c>
      <c r="AS91" s="475">
        <v>0</v>
      </c>
      <c r="AT91" s="475">
        <v>4200</v>
      </c>
      <c r="AU91" s="475">
        <v>0</v>
      </c>
      <c r="AV91" s="475">
        <v>4608</v>
      </c>
      <c r="AW91" s="475">
        <v>0</v>
      </c>
      <c r="AX91" s="475">
        <v>5008</v>
      </c>
      <c r="AY91" s="475">
        <v>0</v>
      </c>
      <c r="AZ91" s="475">
        <v>0</v>
      </c>
      <c r="BA91" s="475">
        <v>5618</v>
      </c>
      <c r="BB91" s="475">
        <v>0</v>
      </c>
      <c r="BC91" s="475">
        <v>0</v>
      </c>
      <c r="BD91" s="475">
        <v>6261</v>
      </c>
      <c r="BE91" s="475">
        <v>6704</v>
      </c>
      <c r="BF91" s="475">
        <v>0</v>
      </c>
      <c r="BG91" s="475">
        <v>0</v>
      </c>
      <c r="BH91" s="475">
        <v>0</v>
      </c>
      <c r="BI91" s="475">
        <v>0</v>
      </c>
      <c r="BJ91" s="475">
        <v>7890</v>
      </c>
      <c r="BK91" s="475">
        <v>0</v>
      </c>
      <c r="BL91" s="475">
        <v>0</v>
      </c>
      <c r="BM91" s="475">
        <v>9206</v>
      </c>
    </row>
    <row r="92" spans="1:65" ht="13.5" customHeight="1">
      <c r="A92" s="470">
        <v>503</v>
      </c>
      <c r="B92" s="482" t="str">
        <f t="shared" si="62"/>
        <v> </v>
      </c>
      <c r="C92" s="482">
        <f t="shared" si="63"/>
        <v>2521</v>
      </c>
      <c r="D92" s="482">
        <f t="shared" si="64"/>
        <v>2819</v>
      </c>
      <c r="E92" s="482">
        <f t="shared" si="65"/>
        <v>3118</v>
      </c>
      <c r="F92" s="482" t="str">
        <f t="shared" si="66"/>
        <v> </v>
      </c>
      <c r="G92" s="482" t="str">
        <f t="shared" si="67"/>
        <v> </v>
      </c>
      <c r="H92" s="482" t="str">
        <f t="shared" si="68"/>
        <v> </v>
      </c>
      <c r="I92" s="482" t="str">
        <f t="shared" si="69"/>
        <v> </v>
      </c>
      <c r="J92" s="482">
        <f t="shared" si="70"/>
        <v>3801</v>
      </c>
      <c r="K92" s="482">
        <f t="shared" si="71"/>
        <v>3999</v>
      </c>
      <c r="L92" s="482" t="str">
        <f t="shared" si="72"/>
        <v> </v>
      </c>
      <c r="M92" s="482" t="str">
        <f t="shared" si="73"/>
        <v> </v>
      </c>
      <c r="N92" s="482" t="str">
        <f t="shared" si="74"/>
        <v> </v>
      </c>
      <c r="O92" s="482" t="str">
        <f t="shared" si="75"/>
        <v> </v>
      </c>
      <c r="P92" s="482" t="str">
        <f t="shared" si="76"/>
        <v> </v>
      </c>
      <c r="Q92" s="482" t="str">
        <f t="shared" si="77"/>
        <v> </v>
      </c>
      <c r="R92" s="482" t="str">
        <f t="shared" si="78"/>
        <v> </v>
      </c>
      <c r="S92" s="482" t="str">
        <f t="shared" si="79"/>
        <v> </v>
      </c>
      <c r="T92" s="482" t="str">
        <f t="shared" si="80"/>
        <v> </v>
      </c>
      <c r="U92" s="482" t="str">
        <f t="shared" si="81"/>
        <v> </v>
      </c>
      <c r="V92" s="482" t="str">
        <f t="shared" si="82"/>
        <v> </v>
      </c>
      <c r="W92" s="482" t="str">
        <f t="shared" si="83"/>
        <v> </v>
      </c>
      <c r="X92" s="482" t="str">
        <f t="shared" si="84"/>
        <v> </v>
      </c>
      <c r="Y92" s="482" t="str">
        <f t="shared" si="85"/>
        <v> </v>
      </c>
      <c r="Z92" s="482" t="str">
        <f t="shared" si="86"/>
        <v> </v>
      </c>
      <c r="AA92" s="482" t="str">
        <f t="shared" si="87"/>
        <v> </v>
      </c>
      <c r="AB92" s="482" t="str">
        <f t="shared" si="88"/>
        <v> </v>
      </c>
      <c r="AC92" s="482" t="str">
        <f t="shared" si="89"/>
        <v> </v>
      </c>
      <c r="AD92" s="482" t="str">
        <f t="shared" si="90"/>
        <v> </v>
      </c>
      <c r="AE92" s="482" t="str">
        <f t="shared" si="91"/>
        <v> </v>
      </c>
      <c r="AF92" s="482" t="str">
        <f t="shared" si="92"/>
        <v> </v>
      </c>
      <c r="AG92" s="480"/>
      <c r="AH92" s="491">
        <v>503</v>
      </c>
      <c r="AI92" s="475">
        <v>0</v>
      </c>
      <c r="AJ92" s="475">
        <v>2521</v>
      </c>
      <c r="AK92" s="475">
        <v>2819</v>
      </c>
      <c r="AL92" s="475">
        <v>3118</v>
      </c>
      <c r="AM92" s="475">
        <v>0</v>
      </c>
      <c r="AN92" s="475">
        <v>0</v>
      </c>
      <c r="AO92" s="475">
        <v>0</v>
      </c>
      <c r="AP92" s="475">
        <v>0</v>
      </c>
      <c r="AQ92" s="475">
        <v>3801</v>
      </c>
      <c r="AR92" s="475">
        <v>3999</v>
      </c>
      <c r="AS92" s="475">
        <v>0</v>
      </c>
      <c r="AT92" s="475">
        <v>0</v>
      </c>
      <c r="AU92" s="475">
        <v>0</v>
      </c>
      <c r="AV92" s="475">
        <v>0</v>
      </c>
      <c r="AW92" s="475">
        <v>0</v>
      </c>
      <c r="AX92" s="475">
        <v>0</v>
      </c>
      <c r="AY92" s="475">
        <v>0</v>
      </c>
      <c r="AZ92" s="475">
        <v>0</v>
      </c>
      <c r="BA92" s="475">
        <v>0</v>
      </c>
      <c r="BB92" s="475">
        <v>0</v>
      </c>
      <c r="BC92" s="475">
        <v>0</v>
      </c>
      <c r="BD92" s="475">
        <v>0</v>
      </c>
      <c r="BE92" s="475">
        <v>0</v>
      </c>
      <c r="BF92" s="475">
        <v>0</v>
      </c>
      <c r="BG92" s="475">
        <v>0</v>
      </c>
      <c r="BH92" s="475">
        <v>0</v>
      </c>
      <c r="BI92" s="475">
        <v>0</v>
      </c>
      <c r="BJ92" s="475">
        <v>0</v>
      </c>
      <c r="BK92" s="475">
        <v>0</v>
      </c>
      <c r="BL92" s="475">
        <v>0</v>
      </c>
      <c r="BM92" s="475">
        <v>0</v>
      </c>
    </row>
    <row r="93" spans="1:65" ht="13.5" customHeight="1">
      <c r="A93" s="470">
        <v>508</v>
      </c>
      <c r="B93" s="482" t="str">
        <f t="shared" si="62"/>
        <v> </v>
      </c>
      <c r="C93" s="482">
        <f t="shared" si="63"/>
        <v>2553</v>
      </c>
      <c r="D93" s="482">
        <f t="shared" si="64"/>
        <v>2780</v>
      </c>
      <c r="E93" s="482">
        <f t="shared" si="65"/>
        <v>3161</v>
      </c>
      <c r="F93" s="482" t="str">
        <f t="shared" si="66"/>
        <v> </v>
      </c>
      <c r="G93" s="482">
        <f t="shared" si="67"/>
        <v>3423</v>
      </c>
      <c r="H93" s="482">
        <f t="shared" si="68"/>
        <v>3491</v>
      </c>
      <c r="I93" s="482">
        <f t="shared" si="69"/>
        <v>3688</v>
      </c>
      <c r="J93" s="482">
        <f t="shared" si="70"/>
        <v>3856</v>
      </c>
      <c r="K93" s="482">
        <f t="shared" si="71"/>
        <v>4076</v>
      </c>
      <c r="L93" s="482">
        <f t="shared" si="72"/>
        <v>4238</v>
      </c>
      <c r="M93" s="482">
        <f t="shared" si="73"/>
        <v>4461</v>
      </c>
      <c r="N93" s="482" t="str">
        <f t="shared" si="74"/>
        <v> </v>
      </c>
      <c r="O93" s="482">
        <f t="shared" si="75"/>
        <v>4836</v>
      </c>
      <c r="P93" s="482" t="str">
        <f t="shared" si="76"/>
        <v> </v>
      </c>
      <c r="Q93" s="482">
        <f t="shared" si="77"/>
        <v>5251</v>
      </c>
      <c r="R93" s="482" t="str">
        <f t="shared" si="78"/>
        <v> </v>
      </c>
      <c r="S93" s="482">
        <f t="shared" si="79"/>
        <v>5669</v>
      </c>
      <c r="T93" s="482">
        <f t="shared" si="80"/>
        <v>5880</v>
      </c>
      <c r="U93" s="482">
        <f t="shared" si="81"/>
        <v>6123</v>
      </c>
      <c r="V93" s="482">
        <f t="shared" si="82"/>
        <v>6335</v>
      </c>
      <c r="W93" s="482">
        <f t="shared" si="83"/>
        <v>6560</v>
      </c>
      <c r="X93" s="482">
        <f t="shared" si="84"/>
        <v>7018</v>
      </c>
      <c r="Y93" s="482" t="str">
        <f t="shared" si="85"/>
        <v> </v>
      </c>
      <c r="Z93" s="482">
        <f t="shared" si="86"/>
        <v>7545</v>
      </c>
      <c r="AA93" s="482" t="str">
        <f t="shared" si="87"/>
        <v> </v>
      </c>
      <c r="AB93" s="482">
        <f t="shared" si="88"/>
        <v>8029</v>
      </c>
      <c r="AC93" s="482">
        <f t="shared" si="89"/>
        <v>8293</v>
      </c>
      <c r="AD93" s="482">
        <f t="shared" si="90"/>
        <v>8535</v>
      </c>
      <c r="AE93" s="482" t="str">
        <f t="shared" si="91"/>
        <v> </v>
      </c>
      <c r="AF93" s="482">
        <f t="shared" si="92"/>
        <v>9558</v>
      </c>
      <c r="AG93" s="480"/>
      <c r="AH93" s="491">
        <v>508</v>
      </c>
      <c r="AI93" s="475">
        <v>0</v>
      </c>
      <c r="AJ93" s="475">
        <v>2553</v>
      </c>
      <c r="AK93" s="475">
        <v>2780</v>
      </c>
      <c r="AL93" s="475">
        <v>3161</v>
      </c>
      <c r="AM93" s="475">
        <v>0</v>
      </c>
      <c r="AN93" s="475">
        <v>3423</v>
      </c>
      <c r="AO93" s="475">
        <v>3491</v>
      </c>
      <c r="AP93" s="475">
        <v>3688</v>
      </c>
      <c r="AQ93" s="475">
        <v>3856</v>
      </c>
      <c r="AR93" s="475">
        <v>4076</v>
      </c>
      <c r="AS93" s="475">
        <v>4238</v>
      </c>
      <c r="AT93" s="475">
        <v>4461</v>
      </c>
      <c r="AU93" s="475">
        <v>0</v>
      </c>
      <c r="AV93" s="475">
        <v>4836</v>
      </c>
      <c r="AW93" s="475">
        <v>0</v>
      </c>
      <c r="AX93" s="475">
        <v>5251</v>
      </c>
      <c r="AY93" s="475">
        <v>0</v>
      </c>
      <c r="AZ93" s="475">
        <v>5669</v>
      </c>
      <c r="BA93" s="475">
        <v>5880</v>
      </c>
      <c r="BB93" s="475">
        <v>6123</v>
      </c>
      <c r="BC93" s="475">
        <v>6335</v>
      </c>
      <c r="BD93" s="475">
        <v>6560</v>
      </c>
      <c r="BE93" s="475">
        <v>7018</v>
      </c>
      <c r="BF93" s="475">
        <v>0</v>
      </c>
      <c r="BG93" s="475">
        <v>7545</v>
      </c>
      <c r="BH93" s="475">
        <v>0</v>
      </c>
      <c r="BI93" s="475">
        <v>8029</v>
      </c>
      <c r="BJ93" s="475">
        <v>8293</v>
      </c>
      <c r="BK93" s="475">
        <v>8535</v>
      </c>
      <c r="BL93" s="475">
        <v>0</v>
      </c>
      <c r="BM93" s="475">
        <v>9558</v>
      </c>
    </row>
    <row r="94" spans="1:65" ht="13.5" customHeight="1">
      <c r="A94" s="470">
        <v>537</v>
      </c>
      <c r="B94" s="482" t="str">
        <f t="shared" si="62"/>
        <v> </v>
      </c>
      <c r="C94" s="482" t="str">
        <f t="shared" si="63"/>
        <v> </v>
      </c>
      <c r="D94" s="482">
        <f t="shared" si="64"/>
        <v>3023</v>
      </c>
      <c r="E94" s="482">
        <f t="shared" si="65"/>
        <v>3419</v>
      </c>
      <c r="F94" s="482" t="str">
        <f t="shared" si="66"/>
        <v> </v>
      </c>
      <c r="G94" s="482">
        <f t="shared" si="67"/>
        <v>3680</v>
      </c>
      <c r="H94" s="482">
        <f t="shared" si="68"/>
        <v>3735</v>
      </c>
      <c r="I94" s="482" t="str">
        <f t="shared" si="69"/>
        <v> </v>
      </c>
      <c r="J94" s="482">
        <f t="shared" si="70"/>
        <v>4134</v>
      </c>
      <c r="K94" s="482">
        <f t="shared" si="71"/>
        <v>4333</v>
      </c>
      <c r="L94" s="482" t="str">
        <f t="shared" si="72"/>
        <v> </v>
      </c>
      <c r="M94" s="482" t="str">
        <f t="shared" si="73"/>
        <v> </v>
      </c>
      <c r="N94" s="482" t="str">
        <f t="shared" si="74"/>
        <v> </v>
      </c>
      <c r="O94" s="482">
        <f t="shared" si="75"/>
        <v>5158</v>
      </c>
      <c r="P94" s="482" t="str">
        <f t="shared" si="76"/>
        <v> </v>
      </c>
      <c r="Q94" s="482" t="str">
        <f t="shared" si="77"/>
        <v> </v>
      </c>
      <c r="R94" s="482" t="str">
        <f t="shared" si="78"/>
        <v> </v>
      </c>
      <c r="S94" s="482" t="str">
        <f t="shared" si="79"/>
        <v> </v>
      </c>
      <c r="T94" s="482">
        <f t="shared" si="80"/>
        <v>6273</v>
      </c>
      <c r="U94" s="482" t="str">
        <f t="shared" si="81"/>
        <v> </v>
      </c>
      <c r="V94" s="482" t="str">
        <f t="shared" si="82"/>
        <v> </v>
      </c>
      <c r="W94" s="482">
        <f t="shared" si="83"/>
        <v>7011</v>
      </c>
      <c r="X94" s="482">
        <f t="shared" si="84"/>
        <v>7493</v>
      </c>
      <c r="Y94" s="482" t="str">
        <f t="shared" si="85"/>
        <v> </v>
      </c>
      <c r="Z94" s="482" t="str">
        <f t="shared" si="86"/>
        <v> </v>
      </c>
      <c r="AA94" s="482" t="str">
        <f t="shared" si="87"/>
        <v> </v>
      </c>
      <c r="AB94" s="482" t="str">
        <f t="shared" si="88"/>
        <v> </v>
      </c>
      <c r="AC94" s="482" t="str">
        <f t="shared" si="89"/>
        <v> </v>
      </c>
      <c r="AD94" s="482" t="str">
        <f t="shared" si="90"/>
        <v> </v>
      </c>
      <c r="AE94" s="482" t="str">
        <f t="shared" si="91"/>
        <v> </v>
      </c>
      <c r="AF94" s="482" t="str">
        <f t="shared" si="92"/>
        <v> </v>
      </c>
      <c r="AG94" s="480"/>
      <c r="AH94" s="491">
        <v>537</v>
      </c>
      <c r="AI94" s="475">
        <v>0</v>
      </c>
      <c r="AJ94" s="475">
        <v>0</v>
      </c>
      <c r="AK94" s="475">
        <v>3023</v>
      </c>
      <c r="AL94" s="475">
        <v>3419</v>
      </c>
      <c r="AM94" s="475">
        <v>0</v>
      </c>
      <c r="AN94" s="475">
        <v>3680</v>
      </c>
      <c r="AO94" s="475">
        <v>3735</v>
      </c>
      <c r="AP94" s="475">
        <v>0</v>
      </c>
      <c r="AQ94" s="475">
        <v>4134</v>
      </c>
      <c r="AR94" s="475">
        <v>4333</v>
      </c>
      <c r="AS94" s="475">
        <v>0</v>
      </c>
      <c r="AT94" s="475">
        <v>0</v>
      </c>
      <c r="AU94" s="475">
        <v>0</v>
      </c>
      <c r="AV94" s="475">
        <v>5158</v>
      </c>
      <c r="AW94" s="475">
        <v>0</v>
      </c>
      <c r="AX94" s="475">
        <v>0</v>
      </c>
      <c r="AY94" s="475">
        <v>0</v>
      </c>
      <c r="AZ94" s="475">
        <v>0</v>
      </c>
      <c r="BA94" s="475">
        <v>6273</v>
      </c>
      <c r="BB94" s="475">
        <v>0</v>
      </c>
      <c r="BC94" s="475">
        <v>0</v>
      </c>
      <c r="BD94" s="475">
        <v>7011</v>
      </c>
      <c r="BE94" s="475">
        <v>7493</v>
      </c>
      <c r="BF94" s="475">
        <v>0</v>
      </c>
      <c r="BG94" s="475">
        <v>0</v>
      </c>
      <c r="BH94" s="475">
        <v>0</v>
      </c>
      <c r="BI94" s="475">
        <v>0</v>
      </c>
      <c r="BJ94" s="475">
        <v>0</v>
      </c>
      <c r="BK94" s="475">
        <v>0</v>
      </c>
      <c r="BL94" s="475">
        <v>0</v>
      </c>
      <c r="BM94" s="475">
        <v>0</v>
      </c>
    </row>
    <row r="95" spans="1:65" ht="13.5" customHeight="1">
      <c r="A95" s="470">
        <v>558</v>
      </c>
      <c r="B95" s="482" t="str">
        <f t="shared" si="62"/>
        <v> </v>
      </c>
      <c r="C95" s="482">
        <f t="shared" si="63"/>
        <v>2966</v>
      </c>
      <c r="D95" s="482">
        <f t="shared" si="64"/>
        <v>3180</v>
      </c>
      <c r="E95" s="482">
        <f t="shared" si="65"/>
        <v>3600</v>
      </c>
      <c r="F95" s="482" t="str">
        <f t="shared" si="66"/>
        <v> </v>
      </c>
      <c r="G95" s="482">
        <f t="shared" si="67"/>
        <v>3890</v>
      </c>
      <c r="H95" s="482">
        <f t="shared" si="68"/>
        <v>3960</v>
      </c>
      <c r="I95" s="482">
        <f t="shared" si="69"/>
        <v>4153</v>
      </c>
      <c r="J95" s="482">
        <f t="shared" si="70"/>
        <v>4419</v>
      </c>
      <c r="K95" s="482">
        <f t="shared" si="71"/>
        <v>4555</v>
      </c>
      <c r="L95" s="482" t="str">
        <f t="shared" si="72"/>
        <v> </v>
      </c>
      <c r="M95" s="482">
        <f t="shared" si="73"/>
        <v>4970</v>
      </c>
      <c r="N95" s="482" t="str">
        <f t="shared" si="74"/>
        <v> </v>
      </c>
      <c r="O95" s="482">
        <f t="shared" si="75"/>
        <v>5398</v>
      </c>
      <c r="P95" s="482" t="str">
        <f t="shared" si="76"/>
        <v> </v>
      </c>
      <c r="Q95" s="482">
        <f t="shared" si="77"/>
        <v>5834</v>
      </c>
      <c r="R95" s="482" t="str">
        <f t="shared" si="78"/>
        <v> </v>
      </c>
      <c r="S95" s="482">
        <f t="shared" si="79"/>
        <v>6289</v>
      </c>
      <c r="T95" s="482">
        <f t="shared" si="80"/>
        <v>6526</v>
      </c>
      <c r="U95" s="482">
        <f t="shared" si="81"/>
        <v>6760</v>
      </c>
      <c r="V95" s="482" t="str">
        <f t="shared" si="82"/>
        <v> </v>
      </c>
      <c r="W95" s="482">
        <f t="shared" si="83"/>
        <v>7229</v>
      </c>
      <c r="X95" s="482">
        <f t="shared" si="84"/>
        <v>7723</v>
      </c>
      <c r="Y95" s="482" t="str">
        <f t="shared" si="85"/>
        <v> </v>
      </c>
      <c r="Z95" s="482">
        <f t="shared" si="86"/>
        <v>8254</v>
      </c>
      <c r="AA95" s="482" t="str">
        <f t="shared" si="87"/>
        <v> </v>
      </c>
      <c r="AB95" s="482">
        <f t="shared" si="88"/>
        <v>8786</v>
      </c>
      <c r="AC95" s="482" t="str">
        <f t="shared" si="89"/>
        <v> </v>
      </c>
      <c r="AD95" s="482">
        <f t="shared" si="90"/>
        <v>9314</v>
      </c>
      <c r="AE95" s="482">
        <f t="shared" si="91"/>
        <v>9896</v>
      </c>
      <c r="AF95" s="482">
        <f t="shared" si="92"/>
        <v>10503</v>
      </c>
      <c r="AG95" s="480"/>
      <c r="AH95" s="491">
        <v>558</v>
      </c>
      <c r="AI95" s="475">
        <v>0</v>
      </c>
      <c r="AJ95" s="475">
        <v>2966</v>
      </c>
      <c r="AK95" s="475">
        <v>3180</v>
      </c>
      <c r="AL95" s="475">
        <v>3600</v>
      </c>
      <c r="AM95" s="475">
        <v>0</v>
      </c>
      <c r="AN95" s="475">
        <v>3890</v>
      </c>
      <c r="AO95" s="475">
        <v>3960</v>
      </c>
      <c r="AP95" s="475">
        <v>4153</v>
      </c>
      <c r="AQ95" s="475">
        <v>4419</v>
      </c>
      <c r="AR95" s="475">
        <v>4555</v>
      </c>
      <c r="AS95" s="475">
        <v>0</v>
      </c>
      <c r="AT95" s="475">
        <v>4970</v>
      </c>
      <c r="AU95" s="475">
        <v>0</v>
      </c>
      <c r="AV95" s="475">
        <v>5398</v>
      </c>
      <c r="AW95" s="475">
        <v>0</v>
      </c>
      <c r="AX95" s="475">
        <v>5834</v>
      </c>
      <c r="AY95" s="475">
        <v>0</v>
      </c>
      <c r="AZ95" s="475">
        <v>6289</v>
      </c>
      <c r="BA95" s="475">
        <v>6526</v>
      </c>
      <c r="BB95" s="475">
        <v>6760</v>
      </c>
      <c r="BC95" s="475">
        <v>0</v>
      </c>
      <c r="BD95" s="475">
        <v>7229</v>
      </c>
      <c r="BE95" s="475">
        <v>7723</v>
      </c>
      <c r="BF95" s="475">
        <v>0</v>
      </c>
      <c r="BG95" s="475">
        <v>8254</v>
      </c>
      <c r="BH95" s="475">
        <v>0</v>
      </c>
      <c r="BI95" s="475">
        <v>8786</v>
      </c>
      <c r="BJ95" s="475">
        <v>0</v>
      </c>
      <c r="BK95" s="475">
        <v>9314</v>
      </c>
      <c r="BL95" s="475">
        <v>9896</v>
      </c>
      <c r="BM95" s="475">
        <v>10503</v>
      </c>
    </row>
    <row r="96" spans="1:65" ht="13.5" customHeight="1">
      <c r="A96" s="470">
        <v>610</v>
      </c>
      <c r="B96" s="482" t="str">
        <f t="shared" si="62"/>
        <v> </v>
      </c>
      <c r="C96" s="482" t="str">
        <f t="shared" si="63"/>
        <v> </v>
      </c>
      <c r="D96" s="482">
        <f t="shared" si="64"/>
        <v>3608</v>
      </c>
      <c r="E96" s="482">
        <f t="shared" si="65"/>
        <v>4049</v>
      </c>
      <c r="F96" s="482" t="str">
        <f t="shared" si="66"/>
        <v> </v>
      </c>
      <c r="G96" s="482">
        <f t="shared" si="67"/>
        <v>4354</v>
      </c>
      <c r="H96" s="482">
        <f t="shared" si="68"/>
        <v>4478</v>
      </c>
      <c r="I96" s="482">
        <f t="shared" si="69"/>
        <v>4631</v>
      </c>
      <c r="J96" s="482">
        <f t="shared" si="70"/>
        <v>4850</v>
      </c>
      <c r="K96" s="482">
        <f t="shared" si="71"/>
        <v>5068</v>
      </c>
      <c r="L96" s="482" t="str">
        <f t="shared" si="72"/>
        <v> </v>
      </c>
      <c r="M96" s="482">
        <f t="shared" si="73"/>
        <v>5515</v>
      </c>
      <c r="N96" s="482" t="str">
        <f t="shared" si="74"/>
        <v> </v>
      </c>
      <c r="O96" s="482">
        <f t="shared" si="75"/>
        <v>5965</v>
      </c>
      <c r="P96" s="482" t="str">
        <f t="shared" si="76"/>
        <v> </v>
      </c>
      <c r="Q96" s="482">
        <f t="shared" si="77"/>
        <v>6455</v>
      </c>
      <c r="R96" s="482">
        <f t="shared" si="78"/>
        <v>6698</v>
      </c>
      <c r="S96" s="482">
        <f t="shared" si="79"/>
        <v>6945</v>
      </c>
      <c r="T96" s="482">
        <f t="shared" si="80"/>
        <v>7183</v>
      </c>
      <c r="U96" s="482">
        <f t="shared" si="81"/>
        <v>7458</v>
      </c>
      <c r="V96" s="482" t="str">
        <f t="shared" si="82"/>
        <v> </v>
      </c>
      <c r="W96" s="482">
        <f t="shared" si="83"/>
        <v>7986</v>
      </c>
      <c r="X96" s="482">
        <f t="shared" si="84"/>
        <v>8514</v>
      </c>
      <c r="Y96" s="482" t="str">
        <f t="shared" si="85"/>
        <v> </v>
      </c>
      <c r="Z96" s="482">
        <f t="shared" si="86"/>
        <v>9068</v>
      </c>
      <c r="AA96" s="482">
        <f t="shared" si="87"/>
        <v>9380</v>
      </c>
      <c r="AB96" s="482" t="str">
        <f t="shared" si="88"/>
        <v> </v>
      </c>
      <c r="AC96" s="482">
        <f t="shared" si="89"/>
        <v>10113</v>
      </c>
      <c r="AD96" s="482">
        <f t="shared" si="90"/>
        <v>10573</v>
      </c>
      <c r="AE96" s="482" t="str">
        <f t="shared" si="91"/>
        <v> </v>
      </c>
      <c r="AF96" s="482" t="str">
        <f t="shared" si="92"/>
        <v> </v>
      </c>
      <c r="AG96" s="480"/>
      <c r="AH96" s="491">
        <v>610</v>
      </c>
      <c r="AI96" s="475">
        <v>0</v>
      </c>
      <c r="AJ96" s="475">
        <v>0</v>
      </c>
      <c r="AK96" s="475">
        <v>3608</v>
      </c>
      <c r="AL96" s="475">
        <v>4049</v>
      </c>
      <c r="AM96" s="475">
        <v>0</v>
      </c>
      <c r="AN96" s="475">
        <v>4354</v>
      </c>
      <c r="AO96" s="475">
        <v>4478</v>
      </c>
      <c r="AP96" s="475">
        <v>4631</v>
      </c>
      <c r="AQ96" s="475">
        <v>4850</v>
      </c>
      <c r="AR96" s="475">
        <v>5068</v>
      </c>
      <c r="AS96" s="475">
        <v>0</v>
      </c>
      <c r="AT96" s="475">
        <v>5515</v>
      </c>
      <c r="AU96" s="475">
        <v>0</v>
      </c>
      <c r="AV96" s="475">
        <v>5965</v>
      </c>
      <c r="AW96" s="475">
        <v>0</v>
      </c>
      <c r="AX96" s="475">
        <v>6455</v>
      </c>
      <c r="AY96" s="475">
        <v>6698</v>
      </c>
      <c r="AZ96" s="475">
        <v>6945</v>
      </c>
      <c r="BA96" s="475">
        <v>7183</v>
      </c>
      <c r="BB96" s="475">
        <v>7458</v>
      </c>
      <c r="BC96" s="475">
        <v>0</v>
      </c>
      <c r="BD96" s="475">
        <v>7986</v>
      </c>
      <c r="BE96" s="475">
        <v>8514</v>
      </c>
      <c r="BF96" s="475">
        <v>0</v>
      </c>
      <c r="BG96" s="475">
        <v>9068</v>
      </c>
      <c r="BH96" s="475">
        <v>9380</v>
      </c>
      <c r="BI96" s="475">
        <v>0</v>
      </c>
      <c r="BJ96" s="475">
        <v>10113</v>
      </c>
      <c r="BK96" s="475">
        <v>10573</v>
      </c>
      <c r="BL96" s="475">
        <v>0</v>
      </c>
      <c r="BM96" s="475">
        <v>0</v>
      </c>
    </row>
    <row r="97" spans="1:65" ht="13.5" customHeight="1">
      <c r="A97" s="470">
        <v>629</v>
      </c>
      <c r="B97" s="482" t="str">
        <f t="shared" si="62"/>
        <v> </v>
      </c>
      <c r="C97" s="482" t="str">
        <f t="shared" si="63"/>
        <v> </v>
      </c>
      <c r="D97" s="482" t="str">
        <f t="shared" si="64"/>
        <v> </v>
      </c>
      <c r="E97" s="482">
        <f t="shared" si="65"/>
        <v>4225</v>
      </c>
      <c r="F97" s="482" t="str">
        <f t="shared" si="66"/>
        <v> </v>
      </c>
      <c r="G97" s="482">
        <f t="shared" si="67"/>
        <v>4546</v>
      </c>
      <c r="H97" s="482" t="str">
        <f t="shared" si="68"/>
        <v> </v>
      </c>
      <c r="I97" s="482">
        <f t="shared" si="69"/>
        <v>4846</v>
      </c>
      <c r="J97" s="482">
        <f t="shared" si="70"/>
        <v>5068</v>
      </c>
      <c r="K97" s="482">
        <f t="shared" si="71"/>
        <v>5296</v>
      </c>
      <c r="L97" s="482" t="str">
        <f t="shared" si="72"/>
        <v> </v>
      </c>
      <c r="M97" s="482">
        <f t="shared" si="73"/>
        <v>5748</v>
      </c>
      <c r="N97" s="482" t="str">
        <f t="shared" si="74"/>
        <v> </v>
      </c>
      <c r="O97" s="482">
        <f t="shared" si="75"/>
        <v>6206</v>
      </c>
      <c r="P97" s="482" t="str">
        <f t="shared" si="76"/>
        <v> </v>
      </c>
      <c r="Q97" s="482">
        <f t="shared" si="77"/>
        <v>6695</v>
      </c>
      <c r="R97" s="482" t="str">
        <f t="shared" si="78"/>
        <v> </v>
      </c>
      <c r="S97" s="482">
        <f t="shared" si="79"/>
        <v>7196</v>
      </c>
      <c r="T97" s="482" t="str">
        <f t="shared" si="80"/>
        <v> </v>
      </c>
      <c r="U97" s="482" t="str">
        <f t="shared" si="81"/>
        <v> </v>
      </c>
      <c r="V97" s="482" t="str">
        <f t="shared" si="82"/>
        <v> </v>
      </c>
      <c r="W97" s="482" t="str">
        <f t="shared" si="83"/>
        <v> </v>
      </c>
      <c r="X97" s="482" t="str">
        <f t="shared" si="84"/>
        <v> </v>
      </c>
      <c r="Y97" s="482" t="str">
        <f t="shared" si="85"/>
        <v> </v>
      </c>
      <c r="Z97" s="482">
        <f t="shared" si="86"/>
        <v>9403</v>
      </c>
      <c r="AA97" s="482" t="str">
        <f t="shared" si="87"/>
        <v> </v>
      </c>
      <c r="AB97" s="482" t="str">
        <f t="shared" si="88"/>
        <v> </v>
      </c>
      <c r="AC97" s="482" t="str">
        <f t="shared" si="89"/>
        <v> </v>
      </c>
      <c r="AD97" s="482" t="str">
        <f t="shared" si="90"/>
        <v> </v>
      </c>
      <c r="AE97" s="482" t="str">
        <f t="shared" si="91"/>
        <v> </v>
      </c>
      <c r="AF97" s="482" t="str">
        <f t="shared" si="92"/>
        <v> </v>
      </c>
      <c r="AG97" s="480"/>
      <c r="AH97" s="491">
        <v>629</v>
      </c>
      <c r="AI97" s="475">
        <v>0</v>
      </c>
      <c r="AJ97" s="475">
        <v>0</v>
      </c>
      <c r="AK97" s="475">
        <v>0</v>
      </c>
      <c r="AL97" s="475">
        <v>4225</v>
      </c>
      <c r="AM97" s="475">
        <v>0</v>
      </c>
      <c r="AN97" s="475">
        <v>4546</v>
      </c>
      <c r="AO97" s="475">
        <v>0</v>
      </c>
      <c r="AP97" s="475">
        <v>4846</v>
      </c>
      <c r="AQ97" s="475">
        <v>5068</v>
      </c>
      <c r="AR97" s="475">
        <v>5296</v>
      </c>
      <c r="AS97" s="475">
        <v>0</v>
      </c>
      <c r="AT97" s="475">
        <v>5748</v>
      </c>
      <c r="AU97" s="475">
        <v>0</v>
      </c>
      <c r="AV97" s="475">
        <v>6206</v>
      </c>
      <c r="AW97" s="475">
        <v>0</v>
      </c>
      <c r="AX97" s="475">
        <v>6695</v>
      </c>
      <c r="AY97" s="475">
        <v>0</v>
      </c>
      <c r="AZ97" s="475">
        <v>7196</v>
      </c>
      <c r="BA97" s="475">
        <v>0</v>
      </c>
      <c r="BB97" s="475">
        <v>0</v>
      </c>
      <c r="BC97" s="475">
        <v>0</v>
      </c>
      <c r="BD97" s="475">
        <v>0</v>
      </c>
      <c r="BE97" s="475">
        <v>0</v>
      </c>
      <c r="BF97" s="475">
        <v>0</v>
      </c>
      <c r="BG97" s="475">
        <v>9403</v>
      </c>
      <c r="BH97" s="475">
        <v>0</v>
      </c>
      <c r="BI97" s="475">
        <v>0</v>
      </c>
      <c r="BJ97" s="475">
        <v>0</v>
      </c>
      <c r="BK97" s="475">
        <v>0</v>
      </c>
      <c r="BL97" s="475">
        <v>0</v>
      </c>
      <c r="BM97" s="475">
        <v>0</v>
      </c>
    </row>
    <row r="98" spans="1:65" ht="13.5" customHeight="1">
      <c r="A98" s="470">
        <v>660</v>
      </c>
      <c r="B98" s="482" t="str">
        <f t="shared" si="62"/>
        <v> </v>
      </c>
      <c r="C98" s="482" t="str">
        <f t="shared" si="63"/>
        <v> </v>
      </c>
      <c r="D98" s="482">
        <f t="shared" si="64"/>
        <v>4048</v>
      </c>
      <c r="E98" s="482">
        <f t="shared" si="65"/>
        <v>4526</v>
      </c>
      <c r="F98" s="482" t="str">
        <f t="shared" si="66"/>
        <v> </v>
      </c>
      <c r="G98" s="482">
        <f t="shared" si="67"/>
        <v>4849</v>
      </c>
      <c r="H98" s="482">
        <f t="shared" si="68"/>
        <v>4923</v>
      </c>
      <c r="I98" s="482">
        <f t="shared" si="69"/>
        <v>5153</v>
      </c>
      <c r="J98" s="482">
        <f t="shared" si="70"/>
        <v>5399</v>
      </c>
      <c r="K98" s="482">
        <f t="shared" si="71"/>
        <v>5639</v>
      </c>
      <c r="L98" s="482">
        <f t="shared" si="72"/>
        <v>5879</v>
      </c>
      <c r="M98" s="482">
        <f t="shared" si="73"/>
        <v>6113</v>
      </c>
      <c r="N98" s="482" t="str">
        <f t="shared" si="74"/>
        <v> </v>
      </c>
      <c r="O98" s="482">
        <f t="shared" si="75"/>
        <v>6600</v>
      </c>
      <c r="P98" s="482" t="str">
        <f t="shared" si="76"/>
        <v> </v>
      </c>
      <c r="Q98" s="482">
        <f t="shared" si="77"/>
        <v>7106</v>
      </c>
      <c r="R98" s="482">
        <f t="shared" si="78"/>
        <v>7406</v>
      </c>
      <c r="S98" s="482">
        <f t="shared" si="79"/>
        <v>7656</v>
      </c>
      <c r="T98" s="482" t="str">
        <f t="shared" si="80"/>
        <v> </v>
      </c>
      <c r="U98" s="482" t="str">
        <f t="shared" si="81"/>
        <v> </v>
      </c>
      <c r="V98" s="482" t="str">
        <f t="shared" si="82"/>
        <v> </v>
      </c>
      <c r="W98" s="482">
        <f t="shared" si="83"/>
        <v>8708</v>
      </c>
      <c r="X98" s="482">
        <f t="shared" si="84"/>
        <v>9236</v>
      </c>
      <c r="Y98" s="482" t="str">
        <f t="shared" si="85"/>
        <v> </v>
      </c>
      <c r="Z98" s="482" t="str">
        <f t="shared" si="86"/>
        <v> </v>
      </c>
      <c r="AA98" s="482" t="str">
        <f t="shared" si="87"/>
        <v> </v>
      </c>
      <c r="AB98" s="482" t="str">
        <f t="shared" si="88"/>
        <v> </v>
      </c>
      <c r="AC98" s="482" t="str">
        <f t="shared" si="89"/>
        <v> </v>
      </c>
      <c r="AD98" s="482" t="str">
        <f t="shared" si="90"/>
        <v> </v>
      </c>
      <c r="AE98" s="482" t="str">
        <f t="shared" si="91"/>
        <v> </v>
      </c>
      <c r="AF98" s="482" t="str">
        <f t="shared" si="92"/>
        <v> </v>
      </c>
      <c r="AG98" s="480"/>
      <c r="AH98" s="491">
        <v>660</v>
      </c>
      <c r="AI98" s="475">
        <v>0</v>
      </c>
      <c r="AJ98" s="475">
        <v>0</v>
      </c>
      <c r="AK98" s="475">
        <v>4048</v>
      </c>
      <c r="AL98" s="475">
        <v>4526</v>
      </c>
      <c r="AM98" s="475">
        <v>0</v>
      </c>
      <c r="AN98" s="475">
        <v>4849</v>
      </c>
      <c r="AO98" s="475">
        <v>4923</v>
      </c>
      <c r="AP98" s="475">
        <v>5153</v>
      </c>
      <c r="AQ98" s="475">
        <v>5399</v>
      </c>
      <c r="AR98" s="475">
        <v>5639</v>
      </c>
      <c r="AS98" s="475">
        <v>5879</v>
      </c>
      <c r="AT98" s="475">
        <v>6113</v>
      </c>
      <c r="AU98" s="475">
        <v>0</v>
      </c>
      <c r="AV98" s="475">
        <v>6600</v>
      </c>
      <c r="AW98" s="475">
        <v>0</v>
      </c>
      <c r="AX98" s="475">
        <v>7106</v>
      </c>
      <c r="AY98" s="475">
        <v>7406</v>
      </c>
      <c r="AZ98" s="475">
        <v>7656</v>
      </c>
      <c r="BA98" s="475">
        <v>0</v>
      </c>
      <c r="BB98" s="475">
        <v>0</v>
      </c>
      <c r="BC98" s="475">
        <v>0</v>
      </c>
      <c r="BD98" s="475">
        <v>8708</v>
      </c>
      <c r="BE98" s="475">
        <v>9236</v>
      </c>
      <c r="BF98" s="475">
        <v>0</v>
      </c>
      <c r="BG98" s="475">
        <v>0</v>
      </c>
      <c r="BH98" s="475">
        <v>0</v>
      </c>
      <c r="BI98" s="475">
        <v>0</v>
      </c>
      <c r="BJ98" s="475">
        <v>0</v>
      </c>
      <c r="BK98" s="475">
        <v>0</v>
      </c>
      <c r="BL98" s="475">
        <v>0</v>
      </c>
      <c r="BM98" s="475">
        <v>0</v>
      </c>
    </row>
    <row r="99" spans="1:65" ht="13.5" customHeight="1">
      <c r="A99" s="470">
        <v>712</v>
      </c>
      <c r="B99" s="482" t="str">
        <f t="shared" si="62"/>
        <v> </v>
      </c>
      <c r="C99" s="482" t="str">
        <f t="shared" si="63"/>
        <v> </v>
      </c>
      <c r="D99" s="482">
        <f t="shared" si="64"/>
        <v>4516</v>
      </c>
      <c r="E99" s="482">
        <f t="shared" si="65"/>
        <v>5063</v>
      </c>
      <c r="F99" s="482" t="str">
        <f t="shared" si="66"/>
        <v> </v>
      </c>
      <c r="G99" s="482">
        <f t="shared" si="67"/>
        <v>5406</v>
      </c>
      <c r="H99" s="482">
        <f t="shared" si="68"/>
        <v>5461</v>
      </c>
      <c r="I99" s="482">
        <f t="shared" si="69"/>
        <v>5736</v>
      </c>
      <c r="J99" s="482">
        <f t="shared" si="70"/>
        <v>5951</v>
      </c>
      <c r="K99" s="482">
        <f t="shared" si="71"/>
        <v>6203</v>
      </c>
      <c r="L99" s="482" t="str">
        <f t="shared" si="72"/>
        <v> </v>
      </c>
      <c r="M99" s="482">
        <f t="shared" si="73"/>
        <v>6713</v>
      </c>
      <c r="N99" s="482" t="str">
        <f t="shared" si="74"/>
        <v> </v>
      </c>
      <c r="O99" s="482">
        <f t="shared" si="75"/>
        <v>7236</v>
      </c>
      <c r="P99" s="482" t="str">
        <f t="shared" si="76"/>
        <v> </v>
      </c>
      <c r="Q99" s="482">
        <f t="shared" si="77"/>
        <v>7763</v>
      </c>
      <c r="R99" s="482">
        <f t="shared" si="78"/>
        <v>8030</v>
      </c>
      <c r="S99" s="482">
        <f t="shared" si="79"/>
        <v>8304</v>
      </c>
      <c r="T99" s="482">
        <f t="shared" si="80"/>
        <v>8573</v>
      </c>
      <c r="U99" s="482">
        <f t="shared" si="81"/>
        <v>8841</v>
      </c>
      <c r="V99" s="482" t="str">
        <f t="shared" si="82"/>
        <v> </v>
      </c>
      <c r="W99" s="482">
        <f t="shared" si="83"/>
        <v>9436</v>
      </c>
      <c r="X99" s="482" t="str">
        <f t="shared" si="84"/>
        <v> </v>
      </c>
      <c r="Y99" s="482" t="str">
        <f t="shared" si="85"/>
        <v> </v>
      </c>
      <c r="Z99" s="482" t="str">
        <f t="shared" si="86"/>
        <v> </v>
      </c>
      <c r="AA99" s="482" t="str">
        <f t="shared" si="87"/>
        <v> </v>
      </c>
      <c r="AB99" s="482" t="str">
        <f t="shared" si="88"/>
        <v> </v>
      </c>
      <c r="AC99" s="482" t="str">
        <f t="shared" si="89"/>
        <v> </v>
      </c>
      <c r="AD99" s="482" t="str">
        <f t="shared" si="90"/>
        <v> </v>
      </c>
      <c r="AE99" s="482" t="str">
        <f t="shared" si="91"/>
        <v> </v>
      </c>
      <c r="AF99" s="482" t="str">
        <f t="shared" si="92"/>
        <v> </v>
      </c>
      <c r="AG99" s="480"/>
      <c r="AH99" s="491">
        <v>712</v>
      </c>
      <c r="AI99" s="475">
        <v>0</v>
      </c>
      <c r="AJ99" s="475">
        <v>0</v>
      </c>
      <c r="AK99" s="475">
        <v>4516</v>
      </c>
      <c r="AL99" s="475">
        <v>5063</v>
      </c>
      <c r="AM99" s="475">
        <v>0</v>
      </c>
      <c r="AN99" s="475">
        <v>5406</v>
      </c>
      <c r="AO99" s="475">
        <v>5461</v>
      </c>
      <c r="AP99" s="475">
        <v>5736</v>
      </c>
      <c r="AQ99" s="475">
        <v>5951</v>
      </c>
      <c r="AR99" s="475">
        <v>6203</v>
      </c>
      <c r="AS99" s="475">
        <v>0</v>
      </c>
      <c r="AT99" s="475">
        <v>6713</v>
      </c>
      <c r="AU99" s="475">
        <v>0</v>
      </c>
      <c r="AV99" s="475">
        <v>7236</v>
      </c>
      <c r="AW99" s="475">
        <v>0</v>
      </c>
      <c r="AX99" s="475">
        <v>7763</v>
      </c>
      <c r="AY99" s="475">
        <v>8030</v>
      </c>
      <c r="AZ99" s="475">
        <v>8304</v>
      </c>
      <c r="BA99" s="475">
        <v>8573</v>
      </c>
      <c r="BB99" s="475">
        <v>8841</v>
      </c>
      <c r="BC99" s="475">
        <v>0</v>
      </c>
      <c r="BD99" s="475">
        <v>9436</v>
      </c>
      <c r="BE99" s="475">
        <v>0</v>
      </c>
      <c r="BF99" s="475">
        <v>0</v>
      </c>
      <c r="BG99" s="475">
        <v>0</v>
      </c>
      <c r="BH99" s="475">
        <v>0</v>
      </c>
      <c r="BI99" s="475">
        <v>0</v>
      </c>
      <c r="BJ99" s="475">
        <v>0</v>
      </c>
      <c r="BK99" s="475">
        <v>0</v>
      </c>
      <c r="BL99" s="475">
        <v>0</v>
      </c>
      <c r="BM99" s="475">
        <v>0</v>
      </c>
    </row>
    <row r="100" spans="1:65" ht="13.5" customHeight="1">
      <c r="A100" s="470">
        <v>734</v>
      </c>
      <c r="B100" s="482" t="str">
        <f t="shared" si="62"/>
        <v> </v>
      </c>
      <c r="C100" s="482" t="str">
        <f t="shared" si="63"/>
        <v> </v>
      </c>
      <c r="D100" s="482" t="str">
        <f t="shared" si="64"/>
        <v> </v>
      </c>
      <c r="E100" s="482" t="str">
        <f t="shared" si="65"/>
        <v> </v>
      </c>
      <c r="F100" s="482" t="str">
        <f t="shared" si="66"/>
        <v> </v>
      </c>
      <c r="G100" s="482" t="str">
        <f t="shared" si="67"/>
        <v> </v>
      </c>
      <c r="H100" s="482" t="str">
        <f t="shared" si="68"/>
        <v> </v>
      </c>
      <c r="I100" s="482" t="str">
        <f t="shared" si="69"/>
        <v> </v>
      </c>
      <c r="J100" s="482" t="str">
        <f t="shared" si="70"/>
        <v> </v>
      </c>
      <c r="K100" s="482" t="str">
        <f t="shared" si="71"/>
        <v> </v>
      </c>
      <c r="L100" s="482" t="str">
        <f t="shared" si="72"/>
        <v> </v>
      </c>
      <c r="M100" s="482" t="str">
        <f t="shared" si="73"/>
        <v> </v>
      </c>
      <c r="N100" s="482" t="str">
        <f t="shared" si="74"/>
        <v> </v>
      </c>
      <c r="O100" s="482" t="str">
        <f t="shared" si="75"/>
        <v> </v>
      </c>
      <c r="P100" s="482" t="str">
        <f t="shared" si="76"/>
        <v> </v>
      </c>
      <c r="Q100" s="482" t="str">
        <f t="shared" si="77"/>
        <v> </v>
      </c>
      <c r="R100" s="482" t="str">
        <f t="shared" si="78"/>
        <v> </v>
      </c>
      <c r="S100" s="482">
        <f t="shared" si="79"/>
        <v>8605</v>
      </c>
      <c r="T100" s="482" t="str">
        <f t="shared" si="80"/>
        <v> </v>
      </c>
      <c r="U100" s="482" t="str">
        <f t="shared" si="81"/>
        <v> </v>
      </c>
      <c r="V100" s="482" t="str">
        <f t="shared" si="82"/>
        <v> </v>
      </c>
      <c r="W100" s="482" t="str">
        <f t="shared" si="83"/>
        <v> </v>
      </c>
      <c r="X100" s="482" t="str">
        <f t="shared" si="84"/>
        <v> </v>
      </c>
      <c r="Y100" s="482" t="str">
        <f t="shared" si="85"/>
        <v> </v>
      </c>
      <c r="Z100" s="482" t="str">
        <f t="shared" si="86"/>
        <v> </v>
      </c>
      <c r="AA100" s="482" t="str">
        <f t="shared" si="87"/>
        <v> </v>
      </c>
      <c r="AB100" s="482" t="str">
        <f t="shared" si="88"/>
        <v> </v>
      </c>
      <c r="AC100" s="482" t="str">
        <f t="shared" si="89"/>
        <v> </v>
      </c>
      <c r="AD100" s="482" t="str">
        <f t="shared" si="90"/>
        <v> </v>
      </c>
      <c r="AE100" s="482" t="str">
        <f t="shared" si="91"/>
        <v> </v>
      </c>
      <c r="AF100" s="482" t="str">
        <f t="shared" si="92"/>
        <v> </v>
      </c>
      <c r="AG100" s="480"/>
      <c r="AH100" s="491">
        <v>734</v>
      </c>
      <c r="AI100" s="475">
        <v>0</v>
      </c>
      <c r="AJ100" s="475">
        <v>0</v>
      </c>
      <c r="AK100" s="475">
        <v>0</v>
      </c>
      <c r="AL100" s="475">
        <v>0</v>
      </c>
      <c r="AM100" s="475">
        <v>0</v>
      </c>
      <c r="AN100" s="475">
        <v>0</v>
      </c>
      <c r="AO100" s="475">
        <v>0</v>
      </c>
      <c r="AP100" s="475">
        <v>0</v>
      </c>
      <c r="AQ100" s="475">
        <v>0</v>
      </c>
      <c r="AR100" s="475">
        <v>0</v>
      </c>
      <c r="AS100" s="475">
        <v>0</v>
      </c>
      <c r="AT100" s="475">
        <v>0</v>
      </c>
      <c r="AU100" s="475">
        <v>0</v>
      </c>
      <c r="AV100" s="475">
        <v>0</v>
      </c>
      <c r="AW100" s="475">
        <v>0</v>
      </c>
      <c r="AX100" s="475">
        <v>0</v>
      </c>
      <c r="AY100" s="475">
        <v>0</v>
      </c>
      <c r="AZ100" s="475">
        <v>8605</v>
      </c>
      <c r="BA100" s="475">
        <v>0</v>
      </c>
      <c r="BB100" s="475">
        <v>0</v>
      </c>
      <c r="BC100" s="475">
        <v>0</v>
      </c>
      <c r="BD100" s="475">
        <v>0</v>
      </c>
      <c r="BE100" s="475">
        <v>0</v>
      </c>
      <c r="BF100" s="475">
        <v>0</v>
      </c>
      <c r="BG100" s="475">
        <v>0</v>
      </c>
      <c r="BH100" s="475">
        <v>0</v>
      </c>
      <c r="BI100" s="475">
        <v>0</v>
      </c>
      <c r="BJ100" s="475">
        <v>0</v>
      </c>
      <c r="BK100" s="475">
        <v>0</v>
      </c>
      <c r="BL100" s="475">
        <v>0</v>
      </c>
      <c r="BM100" s="475">
        <v>0</v>
      </c>
    </row>
    <row r="101" spans="1:65" ht="13.5" customHeight="1">
      <c r="A101" s="470">
        <v>762</v>
      </c>
      <c r="B101" s="482" t="str">
        <f t="shared" si="62"/>
        <v> </v>
      </c>
      <c r="C101" s="482" t="str">
        <f t="shared" si="63"/>
        <v> </v>
      </c>
      <c r="D101" s="482">
        <f t="shared" si="64"/>
        <v>5021</v>
      </c>
      <c r="E101" s="482">
        <f t="shared" si="65"/>
        <v>5556</v>
      </c>
      <c r="F101" s="482" t="str">
        <f t="shared" si="66"/>
        <v> </v>
      </c>
      <c r="G101" s="482">
        <f t="shared" si="67"/>
        <v>5925</v>
      </c>
      <c r="H101" s="482">
        <f t="shared" si="68"/>
        <v>6070</v>
      </c>
      <c r="I101" s="482">
        <f t="shared" si="69"/>
        <v>6251</v>
      </c>
      <c r="J101" s="482">
        <f t="shared" si="70"/>
        <v>6511</v>
      </c>
      <c r="K101" s="482">
        <f t="shared" si="71"/>
        <v>6778</v>
      </c>
      <c r="L101" s="482" t="str">
        <f t="shared" si="72"/>
        <v> </v>
      </c>
      <c r="M101" s="482">
        <f t="shared" si="73"/>
        <v>7316</v>
      </c>
      <c r="N101" s="482" t="str">
        <f t="shared" si="74"/>
        <v> </v>
      </c>
      <c r="O101" s="482">
        <f t="shared" si="75"/>
        <v>7855</v>
      </c>
      <c r="P101" s="482" t="str">
        <f t="shared" si="76"/>
        <v> </v>
      </c>
      <c r="Q101" s="482">
        <f t="shared" si="77"/>
        <v>8430</v>
      </c>
      <c r="R101" s="482">
        <f t="shared" si="78"/>
        <v>8725</v>
      </c>
      <c r="S101" s="482">
        <f t="shared" si="79"/>
        <v>9044</v>
      </c>
      <c r="T101" s="482">
        <f t="shared" si="80"/>
        <v>9340</v>
      </c>
      <c r="U101" s="482" t="str">
        <f t="shared" si="81"/>
        <v> </v>
      </c>
      <c r="V101" s="482" t="str">
        <f t="shared" si="82"/>
        <v> </v>
      </c>
      <c r="W101" s="482" t="str">
        <f t="shared" si="83"/>
        <v> </v>
      </c>
      <c r="X101" s="482" t="str">
        <f t="shared" si="84"/>
        <v> </v>
      </c>
      <c r="Y101" s="482" t="str">
        <f t="shared" si="85"/>
        <v> </v>
      </c>
      <c r="Z101" s="482" t="str">
        <f t="shared" si="86"/>
        <v> </v>
      </c>
      <c r="AA101" s="482" t="str">
        <f t="shared" si="87"/>
        <v> </v>
      </c>
      <c r="AB101" s="482" t="str">
        <f t="shared" si="88"/>
        <v> </v>
      </c>
      <c r="AC101" s="482" t="str">
        <f t="shared" si="89"/>
        <v> </v>
      </c>
      <c r="AD101" s="482" t="str">
        <f t="shared" si="90"/>
        <v> </v>
      </c>
      <c r="AE101" s="482" t="str">
        <f t="shared" si="91"/>
        <v> </v>
      </c>
      <c r="AF101" s="482" t="str">
        <f t="shared" si="92"/>
        <v> </v>
      </c>
      <c r="AG101" s="480"/>
      <c r="AH101" s="491">
        <v>762</v>
      </c>
      <c r="AI101" s="475">
        <v>0</v>
      </c>
      <c r="AJ101" s="475">
        <v>0</v>
      </c>
      <c r="AK101" s="475">
        <v>5021</v>
      </c>
      <c r="AL101" s="475">
        <v>5556</v>
      </c>
      <c r="AM101" s="475">
        <v>0</v>
      </c>
      <c r="AN101" s="475">
        <v>5925</v>
      </c>
      <c r="AO101" s="475">
        <v>6070</v>
      </c>
      <c r="AP101" s="475">
        <v>6251</v>
      </c>
      <c r="AQ101" s="475">
        <v>6511</v>
      </c>
      <c r="AR101" s="475">
        <v>6778</v>
      </c>
      <c r="AS101" s="475">
        <v>0</v>
      </c>
      <c r="AT101" s="475">
        <v>7316</v>
      </c>
      <c r="AU101" s="475">
        <v>0</v>
      </c>
      <c r="AV101" s="475">
        <v>7855</v>
      </c>
      <c r="AW101" s="475">
        <v>0</v>
      </c>
      <c r="AX101" s="475">
        <v>8430</v>
      </c>
      <c r="AY101" s="475">
        <v>8725</v>
      </c>
      <c r="AZ101" s="475">
        <v>9044</v>
      </c>
      <c r="BA101" s="475">
        <v>9340</v>
      </c>
      <c r="BB101" s="475">
        <v>0</v>
      </c>
      <c r="BC101" s="475">
        <v>0</v>
      </c>
      <c r="BD101" s="475">
        <v>0</v>
      </c>
      <c r="BE101" s="475">
        <v>0</v>
      </c>
      <c r="BF101" s="475">
        <v>0</v>
      </c>
      <c r="BG101" s="475">
        <v>0</v>
      </c>
      <c r="BH101" s="475">
        <v>0</v>
      </c>
      <c r="BI101" s="475">
        <v>0</v>
      </c>
      <c r="BJ101" s="475">
        <v>0</v>
      </c>
      <c r="BK101" s="475">
        <v>0</v>
      </c>
      <c r="BL101" s="475">
        <v>0</v>
      </c>
      <c r="BM101" s="475">
        <v>0</v>
      </c>
    </row>
    <row r="102" spans="1:65" ht="13.5" customHeight="1">
      <c r="A102" s="470">
        <v>813</v>
      </c>
      <c r="B102" s="482" t="str">
        <f t="shared" si="62"/>
        <v> </v>
      </c>
      <c r="C102" s="482" t="str">
        <f t="shared" si="63"/>
        <v> </v>
      </c>
      <c r="D102" s="482">
        <f t="shared" si="64"/>
        <v>5545</v>
      </c>
      <c r="E102" s="482">
        <f t="shared" si="65"/>
        <v>6128</v>
      </c>
      <c r="F102" s="482" t="str">
        <f t="shared" si="66"/>
        <v> </v>
      </c>
      <c r="G102" s="482">
        <f t="shared" si="67"/>
        <v>6504</v>
      </c>
      <c r="H102" s="482">
        <f t="shared" si="68"/>
        <v>6580</v>
      </c>
      <c r="I102" s="482">
        <f t="shared" si="69"/>
        <v>6853</v>
      </c>
      <c r="J102" s="482">
        <f t="shared" si="70"/>
        <v>7126</v>
      </c>
      <c r="K102" s="482">
        <f t="shared" si="71"/>
        <v>7404</v>
      </c>
      <c r="L102" s="482" t="str">
        <f t="shared" si="72"/>
        <v> </v>
      </c>
      <c r="M102" s="482">
        <f t="shared" si="73"/>
        <v>7973</v>
      </c>
      <c r="N102" s="482" t="str">
        <f t="shared" si="74"/>
        <v> </v>
      </c>
      <c r="O102" s="482">
        <f t="shared" si="75"/>
        <v>8556</v>
      </c>
      <c r="P102" s="482" t="str">
        <f t="shared" si="76"/>
        <v> </v>
      </c>
      <c r="Q102" s="482" t="str">
        <f t="shared" si="77"/>
        <v> </v>
      </c>
      <c r="R102" s="482" t="str">
        <f t="shared" si="78"/>
        <v> </v>
      </c>
      <c r="S102" s="482" t="str">
        <f t="shared" si="79"/>
        <v> </v>
      </c>
      <c r="T102" s="482" t="str">
        <f t="shared" si="80"/>
        <v> </v>
      </c>
      <c r="U102" s="482" t="str">
        <f t="shared" si="81"/>
        <v> </v>
      </c>
      <c r="V102" s="482" t="str">
        <f t="shared" si="82"/>
        <v> </v>
      </c>
      <c r="W102" s="482" t="str">
        <f t="shared" si="83"/>
        <v> </v>
      </c>
      <c r="X102" s="482" t="str">
        <f t="shared" si="84"/>
        <v> </v>
      </c>
      <c r="Y102" s="482" t="str">
        <f t="shared" si="85"/>
        <v> </v>
      </c>
      <c r="Z102" s="482" t="str">
        <f t="shared" si="86"/>
        <v> </v>
      </c>
      <c r="AA102" s="482" t="str">
        <f t="shared" si="87"/>
        <v> </v>
      </c>
      <c r="AB102" s="482" t="str">
        <f t="shared" si="88"/>
        <v> </v>
      </c>
      <c r="AC102" s="482" t="str">
        <f t="shared" si="89"/>
        <v> </v>
      </c>
      <c r="AD102" s="482" t="str">
        <f t="shared" si="90"/>
        <v> </v>
      </c>
      <c r="AE102" s="482" t="str">
        <f t="shared" si="91"/>
        <v> </v>
      </c>
      <c r="AF102" s="482" t="str">
        <f t="shared" si="92"/>
        <v> </v>
      </c>
      <c r="AG102" s="480"/>
      <c r="AH102" s="491">
        <v>813</v>
      </c>
      <c r="AI102" s="475">
        <v>0</v>
      </c>
      <c r="AJ102" s="475">
        <v>0</v>
      </c>
      <c r="AK102" s="475">
        <v>5545</v>
      </c>
      <c r="AL102" s="475">
        <v>6128</v>
      </c>
      <c r="AM102" s="475">
        <v>0</v>
      </c>
      <c r="AN102" s="475">
        <v>6504</v>
      </c>
      <c r="AO102" s="475">
        <v>6580</v>
      </c>
      <c r="AP102" s="475">
        <v>6853</v>
      </c>
      <c r="AQ102" s="475">
        <v>7126</v>
      </c>
      <c r="AR102" s="475">
        <v>7404</v>
      </c>
      <c r="AS102" s="475">
        <v>0</v>
      </c>
      <c r="AT102" s="475">
        <v>7973</v>
      </c>
      <c r="AU102" s="475">
        <v>0</v>
      </c>
      <c r="AV102" s="475">
        <v>8556</v>
      </c>
      <c r="AW102" s="475">
        <v>0</v>
      </c>
      <c r="AX102" s="475">
        <v>0</v>
      </c>
      <c r="AY102" s="475">
        <v>0</v>
      </c>
      <c r="AZ102" s="475">
        <v>0</v>
      </c>
      <c r="BA102" s="475">
        <v>0</v>
      </c>
      <c r="BB102" s="475">
        <v>0</v>
      </c>
      <c r="BC102" s="475">
        <v>0</v>
      </c>
      <c r="BD102" s="475">
        <v>0</v>
      </c>
      <c r="BE102" s="475">
        <v>0</v>
      </c>
      <c r="BF102" s="475">
        <v>0</v>
      </c>
      <c r="BG102" s="475">
        <v>0</v>
      </c>
      <c r="BH102" s="475">
        <v>0</v>
      </c>
      <c r="BI102" s="475">
        <v>0</v>
      </c>
      <c r="BJ102" s="475">
        <v>0</v>
      </c>
      <c r="BK102" s="475">
        <v>0</v>
      </c>
      <c r="BL102" s="475">
        <v>0</v>
      </c>
      <c r="BM102" s="475">
        <v>0</v>
      </c>
    </row>
    <row r="103" spans="1:65" ht="13.5" customHeight="1">
      <c r="A103" s="470">
        <v>864</v>
      </c>
      <c r="B103" s="482" t="str">
        <f t="shared" si="62"/>
        <v> </v>
      </c>
      <c r="C103" s="482" t="str">
        <f t="shared" si="63"/>
        <v> </v>
      </c>
      <c r="D103" s="482">
        <f t="shared" si="64"/>
        <v>6334</v>
      </c>
      <c r="E103" s="482">
        <f t="shared" si="65"/>
        <v>6735</v>
      </c>
      <c r="F103" s="482" t="str">
        <f t="shared" si="66"/>
        <v> </v>
      </c>
      <c r="G103" s="482">
        <f t="shared" si="67"/>
        <v>7118</v>
      </c>
      <c r="H103" s="482" t="str">
        <f t="shared" si="68"/>
        <v> </v>
      </c>
      <c r="I103" s="482" t="str">
        <f t="shared" si="69"/>
        <v> </v>
      </c>
      <c r="J103" s="482" t="str">
        <f t="shared" si="70"/>
        <v> </v>
      </c>
      <c r="K103" s="482" t="str">
        <f t="shared" si="71"/>
        <v> </v>
      </c>
      <c r="L103" s="482" t="str">
        <f t="shared" si="72"/>
        <v> </v>
      </c>
      <c r="M103" s="482" t="str">
        <f t="shared" si="73"/>
        <v> </v>
      </c>
      <c r="N103" s="482" t="str">
        <f t="shared" si="74"/>
        <v> </v>
      </c>
      <c r="O103" s="482" t="str">
        <f t="shared" si="75"/>
        <v> </v>
      </c>
      <c r="P103" s="482" t="str">
        <f t="shared" si="76"/>
        <v> </v>
      </c>
      <c r="Q103" s="482" t="str">
        <f t="shared" si="77"/>
        <v> </v>
      </c>
      <c r="R103" s="482" t="str">
        <f t="shared" si="78"/>
        <v> </v>
      </c>
      <c r="S103" s="482" t="str">
        <f t="shared" si="79"/>
        <v> </v>
      </c>
      <c r="T103" s="482" t="str">
        <f t="shared" si="80"/>
        <v> </v>
      </c>
      <c r="U103" s="482" t="str">
        <f t="shared" si="81"/>
        <v> </v>
      </c>
      <c r="V103" s="482" t="str">
        <f t="shared" si="82"/>
        <v> </v>
      </c>
      <c r="W103" s="482" t="str">
        <f t="shared" si="83"/>
        <v> </v>
      </c>
      <c r="X103" s="482" t="str">
        <f t="shared" si="84"/>
        <v> </v>
      </c>
      <c r="Y103" s="482" t="str">
        <f t="shared" si="85"/>
        <v> </v>
      </c>
      <c r="Z103" s="482" t="str">
        <f t="shared" si="86"/>
        <v> </v>
      </c>
      <c r="AA103" s="482" t="str">
        <f t="shared" si="87"/>
        <v> </v>
      </c>
      <c r="AB103" s="482" t="str">
        <f t="shared" si="88"/>
        <v> </v>
      </c>
      <c r="AC103" s="482" t="str">
        <f t="shared" si="89"/>
        <v> </v>
      </c>
      <c r="AD103" s="482" t="str">
        <f t="shared" si="90"/>
        <v> </v>
      </c>
      <c r="AE103" s="482" t="str">
        <f t="shared" si="91"/>
        <v> </v>
      </c>
      <c r="AF103" s="482" t="str">
        <f t="shared" si="92"/>
        <v> </v>
      </c>
      <c r="AG103" s="480"/>
      <c r="AH103" s="491">
        <v>864</v>
      </c>
      <c r="AI103" s="475">
        <v>0</v>
      </c>
      <c r="AJ103" s="475">
        <v>0</v>
      </c>
      <c r="AK103" s="475">
        <v>6334</v>
      </c>
      <c r="AL103" s="475">
        <v>6735</v>
      </c>
      <c r="AM103" s="475">
        <v>0</v>
      </c>
      <c r="AN103" s="475">
        <v>7118</v>
      </c>
      <c r="AO103" s="475">
        <v>0</v>
      </c>
      <c r="AP103" s="475">
        <v>0</v>
      </c>
      <c r="AQ103" s="475">
        <v>0</v>
      </c>
      <c r="AR103" s="475">
        <v>0</v>
      </c>
      <c r="AS103" s="475">
        <v>0</v>
      </c>
      <c r="AT103" s="475">
        <v>0</v>
      </c>
      <c r="AU103" s="475">
        <v>0</v>
      </c>
      <c r="AV103" s="475">
        <v>0</v>
      </c>
      <c r="AW103" s="475">
        <v>0</v>
      </c>
      <c r="AX103" s="475">
        <v>0</v>
      </c>
      <c r="AY103" s="475">
        <v>0</v>
      </c>
      <c r="AZ103" s="475">
        <v>0</v>
      </c>
      <c r="BA103" s="475">
        <v>0</v>
      </c>
      <c r="BB103" s="475">
        <v>0</v>
      </c>
      <c r="BC103" s="475">
        <v>0</v>
      </c>
      <c r="BD103" s="475">
        <v>0</v>
      </c>
      <c r="BE103" s="475">
        <v>0</v>
      </c>
      <c r="BF103" s="475">
        <v>0</v>
      </c>
      <c r="BG103" s="475">
        <v>0</v>
      </c>
      <c r="BH103" s="475">
        <v>0</v>
      </c>
      <c r="BI103" s="475">
        <v>0</v>
      </c>
      <c r="BJ103" s="475">
        <v>0</v>
      </c>
      <c r="BK103" s="475">
        <v>0</v>
      </c>
      <c r="BL103" s="475">
        <v>0</v>
      </c>
      <c r="BM103" s="475">
        <v>0</v>
      </c>
    </row>
    <row r="104" spans="1:65" ht="13.5" customHeight="1">
      <c r="A104" s="471">
        <v>915</v>
      </c>
      <c r="B104" s="484" t="str">
        <f t="shared" si="62"/>
        <v> </v>
      </c>
      <c r="C104" s="484" t="str">
        <f t="shared" si="63"/>
        <v> </v>
      </c>
      <c r="D104" s="484">
        <f t="shared" si="64"/>
        <v>6990</v>
      </c>
      <c r="E104" s="484">
        <f t="shared" si="65"/>
        <v>7366</v>
      </c>
      <c r="F104" s="484" t="str">
        <f t="shared" si="66"/>
        <v> </v>
      </c>
      <c r="G104" s="484" t="str">
        <f t="shared" si="67"/>
        <v> </v>
      </c>
      <c r="H104" s="484" t="str">
        <f t="shared" si="68"/>
        <v> </v>
      </c>
      <c r="I104" s="484" t="str">
        <f t="shared" si="69"/>
        <v> </v>
      </c>
      <c r="J104" s="484" t="str">
        <f t="shared" si="70"/>
        <v> </v>
      </c>
      <c r="K104" s="484" t="str">
        <f t="shared" si="71"/>
        <v> </v>
      </c>
      <c r="L104" s="484" t="str">
        <f t="shared" si="72"/>
        <v> </v>
      </c>
      <c r="M104" s="484" t="str">
        <f t="shared" si="73"/>
        <v> </v>
      </c>
      <c r="N104" s="484" t="str">
        <f t="shared" si="74"/>
        <v> </v>
      </c>
      <c r="O104" s="484" t="str">
        <f t="shared" si="75"/>
        <v> </v>
      </c>
      <c r="P104" s="484" t="str">
        <f t="shared" si="76"/>
        <v> </v>
      </c>
      <c r="Q104" s="484" t="str">
        <f t="shared" si="77"/>
        <v> </v>
      </c>
      <c r="R104" s="484" t="str">
        <f t="shared" si="78"/>
        <v> </v>
      </c>
      <c r="S104" s="484" t="str">
        <f t="shared" si="79"/>
        <v> </v>
      </c>
      <c r="T104" s="484" t="str">
        <f t="shared" si="80"/>
        <v> </v>
      </c>
      <c r="U104" s="484" t="str">
        <f t="shared" si="81"/>
        <v> </v>
      </c>
      <c r="V104" s="484" t="str">
        <f t="shared" si="82"/>
        <v> </v>
      </c>
      <c r="W104" s="484" t="str">
        <f t="shared" si="83"/>
        <v> </v>
      </c>
      <c r="X104" s="484" t="str">
        <f t="shared" si="84"/>
        <v> </v>
      </c>
      <c r="Y104" s="484" t="str">
        <f t="shared" si="85"/>
        <v> </v>
      </c>
      <c r="Z104" s="484" t="str">
        <f t="shared" si="86"/>
        <v> </v>
      </c>
      <c r="AA104" s="484" t="str">
        <f t="shared" si="87"/>
        <v> </v>
      </c>
      <c r="AB104" s="484" t="str">
        <f t="shared" si="88"/>
        <v> </v>
      </c>
      <c r="AC104" s="484" t="str">
        <f t="shared" si="89"/>
        <v> </v>
      </c>
      <c r="AD104" s="484" t="str">
        <f t="shared" si="90"/>
        <v> </v>
      </c>
      <c r="AE104" s="484" t="str">
        <f t="shared" si="91"/>
        <v> </v>
      </c>
      <c r="AF104" s="484" t="str">
        <f t="shared" si="92"/>
        <v> </v>
      </c>
      <c r="AG104" s="480"/>
      <c r="AH104" s="491">
        <v>915</v>
      </c>
      <c r="AI104" s="475">
        <v>0</v>
      </c>
      <c r="AJ104" s="475">
        <v>0</v>
      </c>
      <c r="AK104" s="475">
        <v>6990</v>
      </c>
      <c r="AL104" s="475">
        <v>7366</v>
      </c>
      <c r="AM104" s="475">
        <v>0</v>
      </c>
      <c r="AN104" s="475">
        <v>0</v>
      </c>
      <c r="AO104" s="475">
        <v>0</v>
      </c>
      <c r="AP104" s="475">
        <v>0</v>
      </c>
      <c r="AQ104" s="475">
        <v>0</v>
      </c>
      <c r="AR104" s="475">
        <v>0</v>
      </c>
      <c r="AS104" s="475">
        <v>0</v>
      </c>
      <c r="AT104" s="475">
        <v>0</v>
      </c>
      <c r="AU104" s="475">
        <v>0</v>
      </c>
      <c r="AV104" s="475">
        <v>0</v>
      </c>
      <c r="AW104" s="475">
        <v>0</v>
      </c>
      <c r="AX104" s="475">
        <v>0</v>
      </c>
      <c r="AY104" s="475">
        <v>0</v>
      </c>
      <c r="AZ104" s="475">
        <v>0</v>
      </c>
      <c r="BA104" s="475">
        <v>0</v>
      </c>
      <c r="BB104" s="475">
        <v>0</v>
      </c>
      <c r="BC104" s="475">
        <v>0</v>
      </c>
      <c r="BD104" s="475">
        <v>0</v>
      </c>
      <c r="BE104" s="475">
        <v>0</v>
      </c>
      <c r="BF104" s="475">
        <v>0</v>
      </c>
      <c r="BG104" s="475">
        <v>0</v>
      </c>
      <c r="BH104" s="475">
        <v>0</v>
      </c>
      <c r="BI104" s="475">
        <v>0</v>
      </c>
      <c r="BJ104" s="475">
        <v>0</v>
      </c>
      <c r="BK104" s="475">
        <v>0</v>
      </c>
      <c r="BL104" s="475">
        <v>0</v>
      </c>
      <c r="BM104" s="475">
        <v>0</v>
      </c>
    </row>
    <row r="105" spans="1:34" ht="13.5" customHeight="1">
      <c r="A105" s="493"/>
      <c r="B105" s="494"/>
      <c r="C105" s="494"/>
      <c r="D105" s="494"/>
      <c r="E105" s="494"/>
      <c r="F105" s="494"/>
      <c r="G105" s="494"/>
      <c r="H105" s="494"/>
      <c r="I105" s="494"/>
      <c r="J105" s="494"/>
      <c r="K105" s="494"/>
      <c r="L105" s="494"/>
      <c r="M105" s="494"/>
      <c r="N105" s="494"/>
      <c r="O105" s="497"/>
      <c r="P105" s="494"/>
      <c r="Q105" s="494"/>
      <c r="R105" s="494"/>
      <c r="S105" s="494"/>
      <c r="T105" s="494"/>
      <c r="U105" s="497"/>
      <c r="V105" s="494"/>
      <c r="W105" s="494"/>
      <c r="X105" s="494"/>
      <c r="Y105" s="494"/>
      <c r="Z105" s="497"/>
      <c r="AA105" s="494"/>
      <c r="AB105" s="494"/>
      <c r="AC105" s="494"/>
      <c r="AD105" s="494"/>
      <c r="AE105" s="494"/>
      <c r="AF105" s="494"/>
      <c r="AG105" s="494"/>
      <c r="AH105" s="476"/>
    </row>
    <row r="106" spans="1:65" ht="13.5" customHeight="1">
      <c r="A106" s="485" t="s">
        <v>157</v>
      </c>
      <c r="B106" s="487"/>
      <c r="C106" s="487"/>
      <c r="D106" s="487"/>
      <c r="E106" s="487"/>
      <c r="F106" s="487"/>
      <c r="G106" s="487"/>
      <c r="H106" s="487"/>
      <c r="I106" s="487"/>
      <c r="J106" s="487"/>
      <c r="K106" s="487"/>
      <c r="L106" s="487"/>
      <c r="M106" s="487"/>
      <c r="N106" s="487"/>
      <c r="O106" s="487"/>
      <c r="P106" s="487"/>
      <c r="Q106" s="487"/>
      <c r="R106" s="487"/>
      <c r="S106" s="487"/>
      <c r="T106" s="487"/>
      <c r="U106" s="487"/>
      <c r="V106" s="487"/>
      <c r="W106" s="487"/>
      <c r="X106" s="487"/>
      <c r="Z106" s="476"/>
      <c r="AA106" s="476"/>
      <c r="AB106" s="495" t="s">
        <v>22</v>
      </c>
      <c r="AC106" s="496"/>
      <c r="AD106" s="476"/>
      <c r="AE106" s="476"/>
      <c r="AF106" s="497"/>
      <c r="AH106" s="487"/>
      <c r="AI106" s="487"/>
      <c r="AJ106" s="487"/>
      <c r="AK106" s="487"/>
      <c r="AL106" s="487"/>
      <c r="AM106" s="487"/>
      <c r="AN106" s="487"/>
      <c r="AO106" s="487"/>
      <c r="AP106" s="487"/>
      <c r="AQ106" s="487"/>
      <c r="AR106" s="487"/>
      <c r="AS106" s="487"/>
      <c r="AT106" s="487"/>
      <c r="AU106" s="487"/>
      <c r="AV106" s="487"/>
      <c r="AW106" s="487"/>
      <c r="AX106" s="487"/>
      <c r="AY106" s="487"/>
      <c r="AZ106" s="487"/>
      <c r="BA106" s="487"/>
      <c r="BB106" s="487"/>
      <c r="BC106" s="487"/>
      <c r="BD106" s="487"/>
      <c r="BE106" s="487"/>
      <c r="BF106" s="487"/>
      <c r="BG106" s="487"/>
      <c r="BH106" s="487"/>
      <c r="BI106" s="487"/>
      <c r="BJ106" s="487"/>
      <c r="BK106" s="487"/>
      <c r="BL106" s="487"/>
      <c r="BM106" s="487"/>
    </row>
    <row r="107" spans="1:65" ht="13.5" customHeight="1">
      <c r="A107" s="111" t="s">
        <v>21</v>
      </c>
      <c r="B107" s="496"/>
      <c r="C107" s="498"/>
      <c r="D107" s="496"/>
      <c r="E107" s="498"/>
      <c r="F107" s="496"/>
      <c r="G107" s="498"/>
      <c r="H107" s="497"/>
      <c r="I107" s="497"/>
      <c r="J107" s="497"/>
      <c r="K107" s="497"/>
      <c r="L107" s="497"/>
      <c r="M107" s="497"/>
      <c r="N107" s="497"/>
      <c r="O107" s="497"/>
      <c r="P107" s="497"/>
      <c r="Q107" s="497"/>
      <c r="R107" s="497"/>
      <c r="S107" s="497"/>
      <c r="T107" s="497"/>
      <c r="U107" s="476"/>
      <c r="V107" s="476"/>
      <c r="W107" s="476"/>
      <c r="X107" s="476"/>
      <c r="Z107" s="476"/>
      <c r="AA107" s="476"/>
      <c r="AB107" s="476" t="s">
        <v>194</v>
      </c>
      <c r="AC107" s="499"/>
      <c r="AD107" s="476"/>
      <c r="AE107" s="476"/>
      <c r="AF107" s="476"/>
      <c r="AG107" s="487"/>
      <c r="AH107" s="487"/>
      <c r="AI107" s="487"/>
      <c r="AJ107" s="487"/>
      <c r="AK107" s="487"/>
      <c r="AL107" s="487"/>
      <c r="AM107" s="487"/>
      <c r="AN107" s="487"/>
      <c r="AO107" s="487"/>
      <c r="AP107" s="487"/>
      <c r="AQ107" s="487"/>
      <c r="AR107" s="487"/>
      <c r="AS107" s="487"/>
      <c r="AT107" s="487"/>
      <c r="AU107" s="487"/>
      <c r="AV107" s="487"/>
      <c r="AW107" s="487"/>
      <c r="AX107" s="487"/>
      <c r="AY107" s="487"/>
      <c r="AZ107" s="487"/>
      <c r="BA107" s="487"/>
      <c r="BB107" s="487"/>
      <c r="BC107" s="487"/>
      <c r="BD107" s="487"/>
      <c r="BE107" s="487"/>
      <c r="BF107" s="487"/>
      <c r="BG107" s="487"/>
      <c r="BH107" s="487"/>
      <c r="BI107" s="487"/>
      <c r="BJ107" s="487"/>
      <c r="BK107" s="487"/>
      <c r="BL107" s="487"/>
      <c r="BM107" s="487"/>
    </row>
    <row r="108" spans="1:65" ht="13.5" customHeight="1">
      <c r="A108" s="1034" t="s">
        <v>23</v>
      </c>
      <c r="B108" s="1035"/>
      <c r="C108" s="1035"/>
      <c r="D108" s="1035"/>
      <c r="E108" s="1035"/>
      <c r="F108" s="1035"/>
      <c r="G108" s="1035"/>
      <c r="H108" s="1035"/>
      <c r="I108" s="1035"/>
      <c r="J108" s="1035"/>
      <c r="K108" s="1035"/>
      <c r="L108" s="1035"/>
      <c r="M108" s="1035"/>
      <c r="N108" s="1035"/>
      <c r="O108" s="1035"/>
      <c r="P108" s="1035"/>
      <c r="Q108" s="1035"/>
      <c r="R108" s="1035"/>
      <c r="S108" s="1035"/>
      <c r="T108" s="497"/>
      <c r="U108" s="476"/>
      <c r="V108" s="476"/>
      <c r="W108" s="476"/>
      <c r="X108" s="476"/>
      <c r="Z108" s="476"/>
      <c r="AA108" s="476"/>
      <c r="AB108" s="476" t="s">
        <v>195</v>
      </c>
      <c r="AC108" s="499"/>
      <c r="AD108" s="476"/>
      <c r="AE108" s="476"/>
      <c r="AF108" s="476"/>
      <c r="AG108" s="487"/>
      <c r="AH108" s="487"/>
      <c r="AI108" s="487"/>
      <c r="AJ108" s="487"/>
      <c r="AK108" s="487"/>
      <c r="AL108" s="487"/>
      <c r="AM108" s="487"/>
      <c r="AN108" s="487"/>
      <c r="AO108" s="487"/>
      <c r="AP108" s="487"/>
      <c r="AQ108" s="487"/>
      <c r="AR108" s="487"/>
      <c r="AS108" s="487"/>
      <c r="AT108" s="487"/>
      <c r="AU108" s="487"/>
      <c r="AV108" s="487"/>
      <c r="AW108" s="487"/>
      <c r="AX108" s="487"/>
      <c r="AY108" s="487"/>
      <c r="AZ108" s="487"/>
      <c r="BA108" s="487"/>
      <c r="BB108" s="487"/>
      <c r="BC108" s="487"/>
      <c r="BD108" s="487"/>
      <c r="BE108" s="487"/>
      <c r="BF108" s="487"/>
      <c r="BG108" s="487"/>
      <c r="BH108" s="487"/>
      <c r="BI108" s="487"/>
      <c r="BJ108" s="487"/>
      <c r="BK108" s="487"/>
      <c r="BL108" s="487"/>
      <c r="BM108" s="487"/>
    </row>
    <row r="109" spans="1:65" ht="13.5" customHeight="1">
      <c r="A109" s="1034" t="s">
        <v>24</v>
      </c>
      <c r="B109" s="1035"/>
      <c r="C109" s="1035"/>
      <c r="D109" s="1035"/>
      <c r="E109" s="1035"/>
      <c r="F109" s="1035"/>
      <c r="G109" s="1035"/>
      <c r="H109" s="1035"/>
      <c r="I109" s="1035"/>
      <c r="J109" s="1035"/>
      <c r="K109" s="1035"/>
      <c r="L109" s="1035"/>
      <c r="M109" s="1035"/>
      <c r="N109" s="1035"/>
      <c r="O109" s="1035"/>
      <c r="P109" s="1035"/>
      <c r="Q109" s="1035"/>
      <c r="R109" s="1035"/>
      <c r="S109" s="1035"/>
      <c r="T109" s="497"/>
      <c r="U109" s="476"/>
      <c r="V109" s="476"/>
      <c r="W109" s="476"/>
      <c r="X109" s="476"/>
      <c r="Z109" s="476"/>
      <c r="AA109" s="476"/>
      <c r="AB109" s="476" t="s">
        <v>196</v>
      </c>
      <c r="AC109" s="499"/>
      <c r="AD109" s="476"/>
      <c r="AE109" s="476"/>
      <c r="AF109" s="476"/>
      <c r="AG109" s="487"/>
      <c r="AH109" s="487"/>
      <c r="AI109" s="487"/>
      <c r="AJ109" s="487"/>
      <c r="AK109" s="487"/>
      <c r="AL109" s="487"/>
      <c r="AM109" s="487"/>
      <c r="AN109" s="487"/>
      <c r="AO109" s="487"/>
      <c r="AP109" s="487"/>
      <c r="AQ109" s="487"/>
      <c r="AR109" s="487"/>
      <c r="AS109" s="487"/>
      <c r="AT109" s="487"/>
      <c r="AU109" s="487"/>
      <c r="AV109" s="487"/>
      <c r="AW109" s="487"/>
      <c r="AX109" s="487"/>
      <c r="AY109" s="487"/>
      <c r="AZ109" s="487"/>
      <c r="BA109" s="487"/>
      <c r="BB109" s="487"/>
      <c r="BC109" s="487"/>
      <c r="BD109" s="487"/>
      <c r="BE109" s="487"/>
      <c r="BF109" s="487"/>
      <c r="BG109" s="487"/>
      <c r="BH109" s="487"/>
      <c r="BI109" s="487"/>
      <c r="BJ109" s="487"/>
      <c r="BK109" s="487"/>
      <c r="BL109" s="487"/>
      <c r="BM109" s="487"/>
    </row>
    <row r="110" spans="1:65" ht="13.5" customHeight="1">
      <c r="A110" s="1032" t="s">
        <v>25</v>
      </c>
      <c r="B110" s="1033"/>
      <c r="C110" s="1033"/>
      <c r="D110" s="1033"/>
      <c r="E110" s="1033"/>
      <c r="F110" s="1033"/>
      <c r="G110" s="1033"/>
      <c r="H110" s="1033"/>
      <c r="I110" s="1033"/>
      <c r="J110" s="1033"/>
      <c r="K110" s="1033"/>
      <c r="L110" s="1033"/>
      <c r="M110" s="1033"/>
      <c r="N110" s="1033"/>
      <c r="O110" s="1033"/>
      <c r="P110" s="1033"/>
      <c r="Q110" s="1033"/>
      <c r="R110" s="1033"/>
      <c r="S110" s="1033"/>
      <c r="T110" s="497"/>
      <c r="U110" s="476"/>
      <c r="V110" s="476"/>
      <c r="W110" s="476"/>
      <c r="X110" s="476"/>
      <c r="AB110" s="476" t="s">
        <v>197</v>
      </c>
      <c r="AC110" s="499"/>
      <c r="AD110" s="476"/>
      <c r="AE110" s="476"/>
      <c r="AF110" s="476"/>
      <c r="AG110" s="487"/>
      <c r="AH110" s="487"/>
      <c r="AI110" s="487"/>
      <c r="AJ110" s="487"/>
      <c r="AK110" s="487"/>
      <c r="AL110" s="487"/>
      <c r="AM110" s="487"/>
      <c r="AN110" s="487"/>
      <c r="AO110" s="487"/>
      <c r="AP110" s="487"/>
      <c r="AQ110" s="487"/>
      <c r="AR110" s="487"/>
      <c r="AS110" s="487"/>
      <c r="AT110" s="487"/>
      <c r="AU110" s="487"/>
      <c r="AV110" s="487"/>
      <c r="AW110" s="487"/>
      <c r="AX110" s="487"/>
      <c r="AY110" s="487"/>
      <c r="AZ110" s="487"/>
      <c r="BA110" s="487"/>
      <c r="BB110" s="487"/>
      <c r="BC110" s="487"/>
      <c r="BD110" s="487"/>
      <c r="BE110" s="487"/>
      <c r="BF110" s="487"/>
      <c r="BG110" s="487"/>
      <c r="BH110" s="487"/>
      <c r="BI110" s="487"/>
      <c r="BJ110" s="487"/>
      <c r="BK110" s="487"/>
      <c r="BL110" s="487"/>
      <c r="BM110" s="487"/>
    </row>
    <row r="111" spans="21:34" ht="13.5" customHeight="1">
      <c r="U111" s="476"/>
      <c r="AB111" s="476" t="s">
        <v>198</v>
      </c>
      <c r="AC111" s="499"/>
      <c r="AD111" s="476"/>
      <c r="AE111" s="476"/>
      <c r="AH111" s="476"/>
    </row>
    <row r="112" spans="21:65" ht="13.5" customHeight="1">
      <c r="U112" s="476"/>
      <c r="Y112" s="476"/>
      <c r="Z112" s="476"/>
      <c r="AA112" s="476"/>
      <c r="AB112" s="476"/>
      <c r="AH112" s="487"/>
      <c r="AI112" s="487"/>
      <c r="AJ112" s="487"/>
      <c r="AK112" s="487"/>
      <c r="AL112" s="487"/>
      <c r="AM112" s="487"/>
      <c r="AN112" s="487"/>
      <c r="AO112" s="487"/>
      <c r="AP112" s="487"/>
      <c r="AQ112" s="487"/>
      <c r="AR112" s="487"/>
      <c r="AS112" s="487"/>
      <c r="AT112" s="487"/>
      <c r="AU112" s="487"/>
      <c r="AV112" s="487"/>
      <c r="AW112" s="487"/>
      <c r="AX112" s="487"/>
      <c r="AY112" s="487"/>
      <c r="AZ112" s="487"/>
      <c r="BA112" s="487"/>
      <c r="BB112" s="487"/>
      <c r="BC112" s="487"/>
      <c r="BD112" s="487"/>
      <c r="BE112" s="487"/>
      <c r="BF112" s="487"/>
      <c r="BG112" s="487"/>
      <c r="BH112" s="487"/>
      <c r="BI112" s="487"/>
      <c r="BJ112" s="487"/>
      <c r="BK112" s="487"/>
      <c r="BL112" s="487"/>
      <c r="BM112" s="487"/>
    </row>
  </sheetData>
  <sheetProtection formatCells="0" formatColumns="0" formatRows="0"/>
  <mergeCells count="19">
    <mergeCell ref="A110:S110"/>
    <mergeCell ref="A76:S76"/>
    <mergeCell ref="A77:S77"/>
    <mergeCell ref="A78:S78"/>
    <mergeCell ref="A108:S108"/>
    <mergeCell ref="A109:S109"/>
    <mergeCell ref="AI7:BL7"/>
    <mergeCell ref="A39:S39"/>
    <mergeCell ref="A40:S40"/>
    <mergeCell ref="A41:S41"/>
    <mergeCell ref="A7:A8"/>
    <mergeCell ref="B7:AF7"/>
    <mergeCell ref="AD6:AF6"/>
    <mergeCell ref="A4:AF4"/>
    <mergeCell ref="AA6:AC6"/>
    <mergeCell ref="A1:AF1"/>
    <mergeCell ref="A2:AF2"/>
    <mergeCell ref="A3:AF3"/>
    <mergeCell ref="A5:AF5"/>
  </mergeCells>
  <printOptions horizontalCentered="1"/>
  <pageMargins left="0.2" right="0" top="0.61" bottom="0.1968503937007874" header="0.18" footer="0.37"/>
  <pageSetup fitToHeight="3" horizontalDpi="600" verticalDpi="600" orientation="landscape" paperSize="9" scale="67" r:id="rId2"/>
  <headerFooter alignWithMargins="0">
    <oddFooter>&amp;R&amp;P</oddFooter>
  </headerFooter>
  <rowBreaks count="2" manualBreakCount="2">
    <brk id="42" max="31" man="1"/>
    <brk id="79" max="31" man="1"/>
  </rowBreaks>
  <colBreaks count="1" manualBreakCount="1">
    <brk id="32" max="110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Z70"/>
  <sheetViews>
    <sheetView view="pageBreakPreview" zoomScale="75" zoomScaleNormal="85" zoomScaleSheetLayoutView="75" zoomScalePageLayoutView="0" workbookViewId="0" topLeftCell="A1">
      <selection activeCell="G66" sqref="G66"/>
    </sheetView>
  </sheetViews>
  <sheetFormatPr defaultColWidth="9.140625" defaultRowHeight="12.75"/>
  <cols>
    <col min="1" max="1" width="11.7109375" style="506" customWidth="1"/>
    <col min="2" max="12" width="10.7109375" style="506" customWidth="1"/>
    <col min="13" max="13" width="7.7109375" style="512" hidden="1" customWidth="1"/>
    <col min="14" max="24" width="7.7109375" style="506" hidden="1" customWidth="1"/>
    <col min="25" max="16384" width="9.140625" style="506" customWidth="1"/>
  </cols>
  <sheetData>
    <row r="1" spans="1:13" s="505" customFormat="1" ht="15.75" customHeight="1">
      <c r="A1" s="941" t="s">
        <v>0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504"/>
    </row>
    <row r="2" spans="1:13" s="505" customFormat="1" ht="15.75" customHeight="1">
      <c r="A2" s="941" t="s">
        <v>1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504"/>
    </row>
    <row r="3" spans="1:13" s="505" customFormat="1" ht="15.75" customHeight="1">
      <c r="A3" s="941" t="str">
        <f>'WM-ZHE'!A4:M4</f>
        <v>от 28 марта 2014 г.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504"/>
    </row>
    <row r="4" spans="1:13" s="505" customFormat="1" ht="15.75" customHeight="1">
      <c r="A4" s="876" t="s">
        <v>189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504"/>
    </row>
    <row r="5" spans="1:14" s="505" customFormat="1" ht="15.75" customHeight="1">
      <c r="A5" s="876" t="s">
        <v>179</v>
      </c>
      <c r="B5" s="876"/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</row>
    <row r="6" spans="1:13" ht="15.75" customHeight="1">
      <c r="A6" s="233"/>
      <c r="B6" s="233"/>
      <c r="C6" s="233"/>
      <c r="D6" s="233"/>
      <c r="E6" s="233"/>
      <c r="F6" s="233"/>
      <c r="G6" s="233"/>
      <c r="H6" s="233"/>
      <c r="I6" s="233"/>
      <c r="J6" s="1037" t="s">
        <v>149</v>
      </c>
      <c r="K6" s="1038"/>
      <c r="L6" s="332">
        <v>0</v>
      </c>
      <c r="M6" s="223"/>
    </row>
    <row r="7" spans="1:24" ht="15.75" customHeight="1">
      <c r="A7" s="1012" t="s">
        <v>154</v>
      </c>
      <c r="B7" s="939" t="s">
        <v>155</v>
      </c>
      <c r="C7" s="1015"/>
      <c r="D7" s="1015"/>
      <c r="E7" s="1015"/>
      <c r="F7" s="1015"/>
      <c r="G7" s="1015"/>
      <c r="H7" s="1015"/>
      <c r="I7" s="1015"/>
      <c r="J7" s="1015"/>
      <c r="K7" s="1015"/>
      <c r="L7" s="940"/>
      <c r="M7" s="238"/>
      <c r="N7" s="1036"/>
      <c r="O7" s="1036"/>
      <c r="P7" s="1036"/>
      <c r="Q7" s="1036"/>
      <c r="R7" s="1036"/>
      <c r="S7" s="1036"/>
      <c r="T7" s="1036"/>
      <c r="U7" s="1036"/>
      <c r="V7" s="1036"/>
      <c r="W7" s="1036"/>
      <c r="X7" s="1036"/>
    </row>
    <row r="8" spans="1:24" ht="15.75" customHeight="1">
      <c r="A8" s="1013"/>
      <c r="B8" s="234">
        <v>20</v>
      </c>
      <c r="C8" s="234">
        <v>25</v>
      </c>
      <c r="D8" s="234">
        <v>30</v>
      </c>
      <c r="E8" s="234">
        <v>40</v>
      </c>
      <c r="F8" s="234">
        <v>50</v>
      </c>
      <c r="G8" s="234">
        <v>60</v>
      </c>
      <c r="H8" s="234">
        <v>70</v>
      </c>
      <c r="I8" s="234">
        <v>75</v>
      </c>
      <c r="J8" s="234">
        <v>80</v>
      </c>
      <c r="K8" s="234">
        <v>90</v>
      </c>
      <c r="L8" s="234">
        <v>100</v>
      </c>
      <c r="M8" s="293"/>
      <c r="N8" s="271">
        <v>20</v>
      </c>
      <c r="O8" s="271">
        <v>25</v>
      </c>
      <c r="P8" s="271">
        <v>30</v>
      </c>
      <c r="Q8" s="271">
        <v>40</v>
      </c>
      <c r="R8" s="271">
        <v>50</v>
      </c>
      <c r="S8" s="271">
        <v>60</v>
      </c>
      <c r="T8" s="271">
        <v>70</v>
      </c>
      <c r="U8" s="271">
        <v>75</v>
      </c>
      <c r="V8" s="271">
        <v>80</v>
      </c>
      <c r="W8" s="271">
        <v>90</v>
      </c>
      <c r="X8" s="271">
        <v>100</v>
      </c>
    </row>
    <row r="9" spans="1:24" ht="13.5" customHeight="1">
      <c r="A9" s="239">
        <v>18</v>
      </c>
      <c r="B9" s="644">
        <f>IF(N9&lt;&gt;0,N9*(1-$L$6)," ")</f>
        <v>88</v>
      </c>
      <c r="C9" s="644">
        <f aca="true" t="shared" si="0" ref="C9:L9">IF(O9&lt;&gt;0,O9*(1-$L$6)," ")</f>
        <v>110</v>
      </c>
      <c r="D9" s="644">
        <f t="shared" si="0"/>
        <v>200</v>
      </c>
      <c r="E9" s="644" t="str">
        <f t="shared" si="0"/>
        <v> </v>
      </c>
      <c r="F9" s="644" t="str">
        <f t="shared" si="0"/>
        <v> </v>
      </c>
      <c r="G9" s="644" t="str">
        <f t="shared" si="0"/>
        <v> </v>
      </c>
      <c r="H9" s="644" t="str">
        <f t="shared" si="0"/>
        <v> </v>
      </c>
      <c r="I9" s="644" t="str">
        <f t="shared" si="0"/>
        <v> </v>
      </c>
      <c r="J9" s="644" t="str">
        <f t="shared" si="0"/>
        <v> </v>
      </c>
      <c r="K9" s="644" t="str">
        <f t="shared" si="0"/>
        <v> </v>
      </c>
      <c r="L9" s="644" t="str">
        <f t="shared" si="0"/>
        <v> </v>
      </c>
      <c r="M9" s="294">
        <v>18</v>
      </c>
      <c r="N9" s="508">
        <v>88</v>
      </c>
      <c r="O9" s="508">
        <v>110</v>
      </c>
      <c r="P9" s="508">
        <v>200</v>
      </c>
      <c r="Q9" s="508">
        <v>0</v>
      </c>
      <c r="R9" s="508">
        <v>0</v>
      </c>
      <c r="S9" s="508">
        <v>0</v>
      </c>
      <c r="T9" s="508">
        <v>0</v>
      </c>
      <c r="U9" s="508">
        <v>0</v>
      </c>
      <c r="V9" s="508">
        <v>0</v>
      </c>
      <c r="W9" s="508">
        <v>0</v>
      </c>
      <c r="X9" s="508">
        <v>0</v>
      </c>
    </row>
    <row r="10" spans="1:24" ht="13.5" customHeight="1">
      <c r="A10" s="239">
        <v>22</v>
      </c>
      <c r="B10" s="644">
        <f aca="true" t="shared" si="1" ref="B10:B62">IF(N10&lt;&gt;0,N10*(1-$L$6)," ")</f>
        <v>105</v>
      </c>
      <c r="C10" s="644">
        <f aca="true" t="shared" si="2" ref="C10:C62">IF(O10&lt;&gt;0,O10*(1-$L$6)," ")</f>
        <v>124</v>
      </c>
      <c r="D10" s="644">
        <f aca="true" t="shared" si="3" ref="D10:D62">IF(P10&lt;&gt;0,P10*(1-$L$6)," ")</f>
        <v>201</v>
      </c>
      <c r="E10" s="644">
        <f aca="true" t="shared" si="4" ref="E10:E62">IF(Q10&lt;&gt;0,Q10*(1-$L$6)," ")</f>
        <v>275</v>
      </c>
      <c r="F10" s="644">
        <f aca="true" t="shared" si="5" ref="F10:F62">IF(R10&lt;&gt;0,R10*(1-$L$6)," ")</f>
        <v>372</v>
      </c>
      <c r="G10" s="644">
        <f aca="true" t="shared" si="6" ref="G10:G62">IF(S10&lt;&gt;0,S10*(1-$L$6)," ")</f>
        <v>480</v>
      </c>
      <c r="H10" s="644" t="str">
        <f aca="true" t="shared" si="7" ref="H10:H62">IF(T10&lt;&gt;0,T10*(1-$L$6)," ")</f>
        <v> </v>
      </c>
      <c r="I10" s="644" t="str">
        <f aca="true" t="shared" si="8" ref="I10:I62">IF(U10&lt;&gt;0,U10*(1-$L$6)," ")</f>
        <v> </v>
      </c>
      <c r="J10" s="644">
        <f aca="true" t="shared" si="9" ref="J10:J62">IF(V10&lt;&gt;0,V10*(1-$L$6)," ")</f>
        <v>676</v>
      </c>
      <c r="K10" s="644" t="str">
        <f aca="true" t="shared" si="10" ref="K10:K62">IF(W10&lt;&gt;0,W10*(1-$L$6)," ")</f>
        <v> </v>
      </c>
      <c r="L10" s="644" t="str">
        <f aca="true" t="shared" si="11" ref="L10:L62">IF(X10&lt;&gt;0,X10*(1-$L$6)," ")</f>
        <v> </v>
      </c>
      <c r="M10" s="294">
        <v>22</v>
      </c>
      <c r="N10" s="508">
        <v>105</v>
      </c>
      <c r="O10" s="508">
        <v>124</v>
      </c>
      <c r="P10" s="508">
        <v>201</v>
      </c>
      <c r="Q10" s="508">
        <v>275</v>
      </c>
      <c r="R10" s="654">
        <v>372</v>
      </c>
      <c r="S10" s="508">
        <v>480</v>
      </c>
      <c r="T10" s="508">
        <v>0</v>
      </c>
      <c r="U10" s="508">
        <v>0</v>
      </c>
      <c r="V10" s="508">
        <v>676</v>
      </c>
      <c r="W10" s="508">
        <v>0</v>
      </c>
      <c r="X10" s="508">
        <v>0</v>
      </c>
    </row>
    <row r="11" spans="1:24" ht="13.5" customHeight="1">
      <c r="A11" s="239">
        <v>28</v>
      </c>
      <c r="B11" s="644">
        <f t="shared" si="1"/>
        <v>116</v>
      </c>
      <c r="C11" s="644">
        <f t="shared" si="2"/>
        <v>215</v>
      </c>
      <c r="D11" s="644">
        <f t="shared" si="3"/>
        <v>231</v>
      </c>
      <c r="E11" s="644">
        <f t="shared" si="4"/>
        <v>320</v>
      </c>
      <c r="F11" s="644">
        <f t="shared" si="5"/>
        <v>375</v>
      </c>
      <c r="G11" s="644">
        <f t="shared" si="6"/>
        <v>500</v>
      </c>
      <c r="H11" s="644" t="str">
        <f t="shared" si="7"/>
        <v> </v>
      </c>
      <c r="I11" s="644" t="str">
        <f t="shared" si="8"/>
        <v> </v>
      </c>
      <c r="J11" s="644">
        <f t="shared" si="9"/>
        <v>720</v>
      </c>
      <c r="K11" s="644" t="str">
        <f t="shared" si="10"/>
        <v> </v>
      </c>
      <c r="L11" s="644" t="str">
        <f t="shared" si="11"/>
        <v> </v>
      </c>
      <c r="M11" s="294">
        <v>28</v>
      </c>
      <c r="N11" s="508">
        <v>116</v>
      </c>
      <c r="O11" s="508">
        <v>215</v>
      </c>
      <c r="P11" s="508">
        <v>231</v>
      </c>
      <c r="Q11" s="508">
        <v>320</v>
      </c>
      <c r="R11" s="508">
        <v>375</v>
      </c>
      <c r="S11" s="508">
        <v>500</v>
      </c>
      <c r="T11" s="508">
        <v>0</v>
      </c>
      <c r="U11" s="508">
        <v>0</v>
      </c>
      <c r="V11" s="508">
        <v>720</v>
      </c>
      <c r="W11" s="508">
        <v>0</v>
      </c>
      <c r="X11" s="508">
        <v>0</v>
      </c>
    </row>
    <row r="12" spans="1:26" ht="13.5" customHeight="1">
      <c r="A12" s="239">
        <v>35</v>
      </c>
      <c r="B12" s="644">
        <f t="shared" si="1"/>
        <v>133</v>
      </c>
      <c r="C12" s="644">
        <f t="shared" si="2"/>
        <v>234</v>
      </c>
      <c r="D12" s="644">
        <f t="shared" si="3"/>
        <v>248</v>
      </c>
      <c r="E12" s="644">
        <f t="shared" si="4"/>
        <v>336</v>
      </c>
      <c r="F12" s="644">
        <f t="shared" si="5"/>
        <v>415</v>
      </c>
      <c r="G12" s="644">
        <f t="shared" si="6"/>
        <v>505</v>
      </c>
      <c r="H12" s="644" t="str">
        <f t="shared" si="7"/>
        <v> </v>
      </c>
      <c r="I12" s="644" t="str">
        <f t="shared" si="8"/>
        <v> </v>
      </c>
      <c r="J12" s="644" t="str">
        <f t="shared" si="9"/>
        <v> </v>
      </c>
      <c r="K12" s="644" t="str">
        <f t="shared" si="10"/>
        <v> </v>
      </c>
      <c r="L12" s="644" t="str">
        <f t="shared" si="11"/>
        <v> </v>
      </c>
      <c r="M12" s="294">
        <v>35</v>
      </c>
      <c r="N12" s="508">
        <v>133</v>
      </c>
      <c r="O12" s="508">
        <v>234</v>
      </c>
      <c r="P12" s="508">
        <v>248</v>
      </c>
      <c r="Q12" s="508">
        <v>336</v>
      </c>
      <c r="R12" s="508">
        <v>415</v>
      </c>
      <c r="S12" s="508">
        <v>505</v>
      </c>
      <c r="T12" s="508">
        <v>0</v>
      </c>
      <c r="U12" s="508">
        <v>0</v>
      </c>
      <c r="V12" s="508">
        <v>0</v>
      </c>
      <c r="W12" s="508">
        <v>0</v>
      </c>
      <c r="X12" s="508">
        <v>0</v>
      </c>
      <c r="Y12" s="509"/>
      <c r="Z12" s="509"/>
    </row>
    <row r="13" spans="1:26" ht="13.5" customHeight="1">
      <c r="A13" s="239">
        <v>38</v>
      </c>
      <c r="B13" s="468" t="str">
        <f t="shared" si="1"/>
        <v> </v>
      </c>
      <c r="C13" s="468" t="str">
        <f t="shared" si="2"/>
        <v> </v>
      </c>
      <c r="D13" s="468" t="str">
        <f t="shared" si="3"/>
        <v> </v>
      </c>
      <c r="E13" s="468" t="str">
        <f t="shared" si="4"/>
        <v> </v>
      </c>
      <c r="F13" s="468">
        <f t="shared" si="5"/>
        <v>458</v>
      </c>
      <c r="G13" s="468" t="str">
        <f t="shared" si="6"/>
        <v> </v>
      </c>
      <c r="H13" s="468" t="str">
        <f t="shared" si="7"/>
        <v> </v>
      </c>
      <c r="I13" s="468" t="str">
        <f t="shared" si="8"/>
        <v> </v>
      </c>
      <c r="J13" s="468" t="str">
        <f t="shared" si="9"/>
        <v> </v>
      </c>
      <c r="K13" s="468" t="str">
        <f t="shared" si="10"/>
        <v> </v>
      </c>
      <c r="L13" s="468" t="str">
        <f t="shared" si="11"/>
        <v> </v>
      </c>
      <c r="M13" s="294">
        <v>38</v>
      </c>
      <c r="N13" s="510">
        <v>0</v>
      </c>
      <c r="O13" s="508">
        <v>0</v>
      </c>
      <c r="P13" s="508">
        <v>0</v>
      </c>
      <c r="Q13" s="508">
        <v>0</v>
      </c>
      <c r="R13" s="508">
        <v>458</v>
      </c>
      <c r="S13" s="508">
        <v>0</v>
      </c>
      <c r="T13" s="508">
        <v>0</v>
      </c>
      <c r="U13" s="510">
        <v>0</v>
      </c>
      <c r="V13" s="508">
        <v>0</v>
      </c>
      <c r="W13" s="508">
        <v>0</v>
      </c>
      <c r="X13" s="508">
        <v>0</v>
      </c>
      <c r="Y13" s="509"/>
      <c r="Z13" s="509"/>
    </row>
    <row r="14" spans="1:26" ht="13.5" customHeight="1">
      <c r="A14" s="239">
        <v>42</v>
      </c>
      <c r="B14" s="468">
        <f t="shared" si="1"/>
        <v>149</v>
      </c>
      <c r="C14" s="468">
        <f t="shared" si="2"/>
        <v>246</v>
      </c>
      <c r="D14" s="468">
        <f t="shared" si="3"/>
        <v>261</v>
      </c>
      <c r="E14" s="468">
        <f t="shared" si="4"/>
        <v>350</v>
      </c>
      <c r="F14" s="468">
        <f t="shared" si="5"/>
        <v>469</v>
      </c>
      <c r="G14" s="468">
        <f t="shared" si="6"/>
        <v>566</v>
      </c>
      <c r="H14" s="468" t="str">
        <f t="shared" si="7"/>
        <v> </v>
      </c>
      <c r="I14" s="468" t="str">
        <f t="shared" si="8"/>
        <v> </v>
      </c>
      <c r="J14" s="468">
        <f t="shared" si="9"/>
        <v>823</v>
      </c>
      <c r="K14" s="468" t="str">
        <f t="shared" si="10"/>
        <v> </v>
      </c>
      <c r="L14" s="468" t="str">
        <f t="shared" si="11"/>
        <v> </v>
      </c>
      <c r="M14" s="294">
        <v>42</v>
      </c>
      <c r="N14" s="508">
        <v>149</v>
      </c>
      <c r="O14" s="508">
        <v>246</v>
      </c>
      <c r="P14" s="508">
        <v>261</v>
      </c>
      <c r="Q14" s="508">
        <v>350</v>
      </c>
      <c r="R14" s="508">
        <v>469</v>
      </c>
      <c r="S14" s="508">
        <v>566</v>
      </c>
      <c r="T14" s="508">
        <v>0</v>
      </c>
      <c r="U14" s="508">
        <v>0</v>
      </c>
      <c r="V14" s="508">
        <v>823</v>
      </c>
      <c r="W14" s="508">
        <v>0</v>
      </c>
      <c r="X14" s="508">
        <v>0</v>
      </c>
      <c r="Y14" s="509"/>
      <c r="Z14" s="509"/>
    </row>
    <row r="15" spans="1:26" ht="13.5" customHeight="1">
      <c r="A15" s="239">
        <v>48</v>
      </c>
      <c r="B15" s="468">
        <f t="shared" si="1"/>
        <v>166</v>
      </c>
      <c r="C15" s="468">
        <f t="shared" si="2"/>
        <v>255</v>
      </c>
      <c r="D15" s="468">
        <f t="shared" si="3"/>
        <v>268</v>
      </c>
      <c r="E15" s="468">
        <f t="shared" si="4"/>
        <v>359</v>
      </c>
      <c r="F15" s="468">
        <f t="shared" si="5"/>
        <v>488</v>
      </c>
      <c r="G15" s="468">
        <f t="shared" si="6"/>
        <v>640</v>
      </c>
      <c r="H15" s="468" t="str">
        <f t="shared" si="7"/>
        <v> </v>
      </c>
      <c r="I15" s="468" t="str">
        <f t="shared" si="8"/>
        <v> </v>
      </c>
      <c r="J15" s="468">
        <f t="shared" si="9"/>
        <v>885</v>
      </c>
      <c r="K15" s="468">
        <f>IF(W15&lt;&gt;0,W15*(1-$L$6)," ")</f>
        <v>1016</v>
      </c>
      <c r="L15" s="468" t="str">
        <f t="shared" si="11"/>
        <v> </v>
      </c>
      <c r="M15" s="294">
        <v>48</v>
      </c>
      <c r="N15" s="508">
        <v>166</v>
      </c>
      <c r="O15" s="508">
        <v>255</v>
      </c>
      <c r="P15" s="508">
        <v>268</v>
      </c>
      <c r="Q15" s="508">
        <v>359</v>
      </c>
      <c r="R15" s="508">
        <v>488</v>
      </c>
      <c r="S15" s="508">
        <v>640</v>
      </c>
      <c r="T15" s="508">
        <v>0</v>
      </c>
      <c r="U15" s="508">
        <v>0</v>
      </c>
      <c r="V15" s="508">
        <v>885</v>
      </c>
      <c r="W15" s="508">
        <v>1016</v>
      </c>
      <c r="X15" s="508">
        <v>0</v>
      </c>
      <c r="Y15" s="509"/>
      <c r="Z15" s="509"/>
    </row>
    <row r="16" spans="1:26" ht="13.5" customHeight="1">
      <c r="A16" s="239">
        <v>51</v>
      </c>
      <c r="B16" s="468" t="str">
        <f t="shared" si="1"/>
        <v> </v>
      </c>
      <c r="C16" s="468" t="str">
        <f t="shared" si="2"/>
        <v> </v>
      </c>
      <c r="D16" s="468" t="str">
        <f t="shared" si="3"/>
        <v> </v>
      </c>
      <c r="E16" s="468" t="str">
        <f t="shared" si="4"/>
        <v> </v>
      </c>
      <c r="F16" s="468">
        <f t="shared" si="5"/>
        <v>478</v>
      </c>
      <c r="G16" s="468">
        <f t="shared" si="6"/>
        <v>595</v>
      </c>
      <c r="H16" s="468" t="str">
        <f t="shared" si="7"/>
        <v> </v>
      </c>
      <c r="I16" s="468" t="str">
        <f t="shared" si="8"/>
        <v> </v>
      </c>
      <c r="J16" s="468" t="str">
        <f t="shared" si="9"/>
        <v> </v>
      </c>
      <c r="K16" s="468" t="str">
        <f t="shared" si="10"/>
        <v> </v>
      </c>
      <c r="L16" s="468" t="str">
        <f t="shared" si="11"/>
        <v> </v>
      </c>
      <c r="M16" s="294">
        <v>51</v>
      </c>
      <c r="N16" s="508">
        <v>0</v>
      </c>
      <c r="O16" s="508">
        <v>0</v>
      </c>
      <c r="P16" s="508">
        <v>0</v>
      </c>
      <c r="Q16" s="508">
        <v>0</v>
      </c>
      <c r="R16" s="508">
        <v>478</v>
      </c>
      <c r="S16" s="508">
        <v>595</v>
      </c>
      <c r="T16" s="508">
        <v>0</v>
      </c>
      <c r="U16" s="508">
        <v>0</v>
      </c>
      <c r="V16" s="508">
        <v>0</v>
      </c>
      <c r="W16" s="508">
        <v>0</v>
      </c>
      <c r="X16" s="508">
        <v>0</v>
      </c>
      <c r="Y16" s="509"/>
      <c r="Z16" s="509"/>
    </row>
    <row r="17" spans="1:26" ht="13.5" customHeight="1">
      <c r="A17" s="239">
        <v>54</v>
      </c>
      <c r="B17" s="468">
        <f t="shared" si="1"/>
        <v>178</v>
      </c>
      <c r="C17" s="468">
        <f t="shared" si="2"/>
        <v>214</v>
      </c>
      <c r="D17" s="468">
        <f t="shared" si="3"/>
        <v>274</v>
      </c>
      <c r="E17" s="468">
        <f t="shared" si="4"/>
        <v>379</v>
      </c>
      <c r="F17" s="468" t="str">
        <f t="shared" si="5"/>
        <v> </v>
      </c>
      <c r="G17" s="468" t="str">
        <f t="shared" si="6"/>
        <v> </v>
      </c>
      <c r="H17" s="468" t="str">
        <f t="shared" si="7"/>
        <v> </v>
      </c>
      <c r="I17" s="468" t="str">
        <f t="shared" si="8"/>
        <v> </v>
      </c>
      <c r="J17" s="468" t="str">
        <f t="shared" si="9"/>
        <v> </v>
      </c>
      <c r="K17" s="468" t="str">
        <f t="shared" si="10"/>
        <v> </v>
      </c>
      <c r="L17" s="468" t="str">
        <f t="shared" si="11"/>
        <v> </v>
      </c>
      <c r="M17" s="294">
        <v>54</v>
      </c>
      <c r="N17" s="508">
        <v>178</v>
      </c>
      <c r="O17" s="508">
        <v>214</v>
      </c>
      <c r="P17" s="508">
        <v>274</v>
      </c>
      <c r="Q17" s="508">
        <v>379</v>
      </c>
      <c r="R17" s="508">
        <v>0</v>
      </c>
      <c r="S17" s="508">
        <v>0</v>
      </c>
      <c r="T17" s="508">
        <v>0</v>
      </c>
      <c r="U17" s="508">
        <v>0</v>
      </c>
      <c r="V17" s="508">
        <v>0</v>
      </c>
      <c r="W17" s="508">
        <v>0</v>
      </c>
      <c r="X17" s="508">
        <v>0</v>
      </c>
      <c r="Y17" s="509"/>
      <c r="Z17" s="509"/>
    </row>
    <row r="18" spans="1:26" ht="13.5" customHeight="1">
      <c r="A18" s="239">
        <v>57</v>
      </c>
      <c r="B18" s="468" t="str">
        <f t="shared" si="1"/>
        <v> </v>
      </c>
      <c r="C18" s="468">
        <f t="shared" si="2"/>
        <v>220</v>
      </c>
      <c r="D18" s="468">
        <f t="shared" si="3"/>
        <v>276</v>
      </c>
      <c r="E18" s="468">
        <f t="shared" si="4"/>
        <v>390</v>
      </c>
      <c r="F18" s="468">
        <f t="shared" si="5"/>
        <v>501</v>
      </c>
      <c r="G18" s="468">
        <f t="shared" si="6"/>
        <v>686</v>
      </c>
      <c r="H18" s="468" t="str">
        <f t="shared" si="7"/>
        <v> </v>
      </c>
      <c r="I18" s="468" t="str">
        <f t="shared" si="8"/>
        <v> </v>
      </c>
      <c r="J18" s="468" t="str">
        <f t="shared" si="9"/>
        <v> </v>
      </c>
      <c r="K18" s="468" t="str">
        <f t="shared" si="10"/>
        <v> </v>
      </c>
      <c r="L18" s="468" t="str">
        <f t="shared" si="11"/>
        <v> </v>
      </c>
      <c r="M18" s="294">
        <v>57</v>
      </c>
      <c r="N18" s="508">
        <v>0</v>
      </c>
      <c r="O18" s="508">
        <v>220</v>
      </c>
      <c r="P18" s="508">
        <v>276</v>
      </c>
      <c r="Q18" s="508">
        <v>390</v>
      </c>
      <c r="R18" s="508">
        <v>501</v>
      </c>
      <c r="S18" s="508">
        <v>686</v>
      </c>
      <c r="T18" s="508">
        <v>0</v>
      </c>
      <c r="U18" s="508">
        <v>0</v>
      </c>
      <c r="V18" s="508">
        <v>0</v>
      </c>
      <c r="W18" s="508">
        <v>0</v>
      </c>
      <c r="X18" s="508">
        <v>0</v>
      </c>
      <c r="Y18" s="509"/>
      <c r="Z18" s="509"/>
    </row>
    <row r="19" spans="1:26" ht="13.5" customHeight="1">
      <c r="A19" s="239">
        <v>60</v>
      </c>
      <c r="B19" s="468">
        <f t="shared" si="1"/>
        <v>203</v>
      </c>
      <c r="C19" s="468">
        <f t="shared" si="2"/>
        <v>269</v>
      </c>
      <c r="D19" s="468">
        <f t="shared" si="3"/>
        <v>279</v>
      </c>
      <c r="E19" s="468">
        <f t="shared" si="4"/>
        <v>398</v>
      </c>
      <c r="F19" s="468">
        <f t="shared" si="5"/>
        <v>510</v>
      </c>
      <c r="G19" s="468">
        <f t="shared" si="6"/>
        <v>695</v>
      </c>
      <c r="H19" s="468" t="str">
        <f t="shared" si="7"/>
        <v> </v>
      </c>
      <c r="I19" s="468" t="str">
        <f t="shared" si="8"/>
        <v> </v>
      </c>
      <c r="J19" s="468">
        <f t="shared" si="9"/>
        <v>953</v>
      </c>
      <c r="K19" s="468">
        <f t="shared" si="10"/>
        <v>1095</v>
      </c>
      <c r="L19" s="468">
        <f t="shared" si="11"/>
        <v>1260</v>
      </c>
      <c r="M19" s="294">
        <v>60</v>
      </c>
      <c r="N19" s="508">
        <v>203</v>
      </c>
      <c r="O19" s="508">
        <v>269</v>
      </c>
      <c r="P19" s="508">
        <v>279</v>
      </c>
      <c r="Q19" s="508">
        <v>398</v>
      </c>
      <c r="R19" s="508">
        <v>510</v>
      </c>
      <c r="S19" s="508">
        <v>695</v>
      </c>
      <c r="T19" s="508">
        <v>0</v>
      </c>
      <c r="U19" s="508">
        <v>0</v>
      </c>
      <c r="V19" s="508">
        <v>953</v>
      </c>
      <c r="W19" s="508">
        <v>1095</v>
      </c>
      <c r="X19" s="508">
        <v>1260</v>
      </c>
      <c r="Y19" s="509"/>
      <c r="Z19" s="509"/>
    </row>
    <row r="20" spans="1:26" ht="13.5" customHeight="1">
      <c r="A20" s="239">
        <v>64</v>
      </c>
      <c r="B20" s="468" t="str">
        <f t="shared" si="1"/>
        <v> </v>
      </c>
      <c r="C20" s="468">
        <f t="shared" si="2"/>
        <v>259</v>
      </c>
      <c r="D20" s="468">
        <f t="shared" si="3"/>
        <v>290</v>
      </c>
      <c r="E20" s="468">
        <f t="shared" si="4"/>
        <v>413</v>
      </c>
      <c r="F20" s="468">
        <f t="shared" si="5"/>
        <v>551</v>
      </c>
      <c r="G20" s="468">
        <f t="shared" si="6"/>
        <v>596</v>
      </c>
      <c r="H20" s="468" t="str">
        <f t="shared" si="7"/>
        <v> </v>
      </c>
      <c r="I20" s="468" t="str">
        <f t="shared" si="8"/>
        <v> </v>
      </c>
      <c r="J20" s="468" t="str">
        <f t="shared" si="9"/>
        <v> </v>
      </c>
      <c r="K20" s="468" t="str">
        <f t="shared" si="10"/>
        <v> </v>
      </c>
      <c r="L20" s="468" t="str">
        <f t="shared" si="11"/>
        <v> </v>
      </c>
      <c r="M20" s="294">
        <v>64</v>
      </c>
      <c r="N20" s="508">
        <v>0</v>
      </c>
      <c r="O20" s="508">
        <v>259</v>
      </c>
      <c r="P20" s="508">
        <v>290</v>
      </c>
      <c r="Q20" s="508">
        <v>413</v>
      </c>
      <c r="R20" s="508">
        <v>551</v>
      </c>
      <c r="S20" s="508">
        <v>596</v>
      </c>
      <c r="T20" s="508">
        <v>0</v>
      </c>
      <c r="U20" s="508">
        <v>0</v>
      </c>
      <c r="V20" s="508">
        <v>0</v>
      </c>
      <c r="W20" s="508">
        <v>0</v>
      </c>
      <c r="X20" s="508">
        <v>0</v>
      </c>
      <c r="Y20" s="509"/>
      <c r="Z20" s="509"/>
    </row>
    <row r="21" spans="1:26" ht="13.5" customHeight="1">
      <c r="A21" s="239">
        <v>67</v>
      </c>
      <c r="B21" s="468" t="str">
        <f t="shared" si="1"/>
        <v> </v>
      </c>
      <c r="C21" s="468" t="str">
        <f t="shared" si="2"/>
        <v> </v>
      </c>
      <c r="D21" s="468" t="str">
        <f t="shared" si="3"/>
        <v> </v>
      </c>
      <c r="E21" s="468" t="str">
        <f t="shared" si="4"/>
        <v> </v>
      </c>
      <c r="F21" s="468">
        <f t="shared" si="5"/>
        <v>576</v>
      </c>
      <c r="G21" s="468" t="str">
        <f t="shared" si="6"/>
        <v> </v>
      </c>
      <c r="H21" s="468" t="str">
        <f t="shared" si="7"/>
        <v> </v>
      </c>
      <c r="I21" s="468" t="str">
        <f t="shared" si="8"/>
        <v> </v>
      </c>
      <c r="J21" s="468" t="str">
        <f t="shared" si="9"/>
        <v> </v>
      </c>
      <c r="K21" s="468" t="str">
        <f t="shared" si="10"/>
        <v> </v>
      </c>
      <c r="L21" s="468" t="str">
        <f t="shared" si="11"/>
        <v> </v>
      </c>
      <c r="M21" s="294">
        <v>67</v>
      </c>
      <c r="N21" s="508">
        <v>0</v>
      </c>
      <c r="O21" s="508">
        <v>0</v>
      </c>
      <c r="P21" s="508">
        <v>0</v>
      </c>
      <c r="Q21" s="508">
        <v>0</v>
      </c>
      <c r="R21" s="508">
        <v>576</v>
      </c>
      <c r="S21" s="508">
        <v>0</v>
      </c>
      <c r="T21" s="508">
        <v>0</v>
      </c>
      <c r="U21" s="508">
        <v>0</v>
      </c>
      <c r="V21" s="508">
        <v>0</v>
      </c>
      <c r="W21" s="508">
        <v>0</v>
      </c>
      <c r="X21" s="508">
        <v>0</v>
      </c>
      <c r="Y21" s="509"/>
      <c r="Z21" s="509"/>
    </row>
    <row r="22" spans="1:26" ht="13.5" customHeight="1">
      <c r="A22" s="239">
        <v>70</v>
      </c>
      <c r="B22" s="468" t="str">
        <f t="shared" si="1"/>
        <v> </v>
      </c>
      <c r="C22" s="468">
        <f t="shared" si="2"/>
        <v>259</v>
      </c>
      <c r="D22" s="468">
        <f t="shared" si="3"/>
        <v>303</v>
      </c>
      <c r="E22" s="468">
        <f t="shared" si="4"/>
        <v>476</v>
      </c>
      <c r="F22" s="468">
        <f t="shared" si="5"/>
        <v>588</v>
      </c>
      <c r="G22" s="468">
        <f t="shared" si="6"/>
        <v>734</v>
      </c>
      <c r="H22" s="468" t="str">
        <f t="shared" si="7"/>
        <v> </v>
      </c>
      <c r="I22" s="468" t="str">
        <f t="shared" si="8"/>
        <v> </v>
      </c>
      <c r="J22" s="468">
        <f t="shared" si="9"/>
        <v>986</v>
      </c>
      <c r="K22" s="468" t="str">
        <f t="shared" si="10"/>
        <v> </v>
      </c>
      <c r="L22" s="468" t="str">
        <f t="shared" si="11"/>
        <v> </v>
      </c>
      <c r="M22" s="294">
        <v>70</v>
      </c>
      <c r="N22" s="508">
        <v>0</v>
      </c>
      <c r="O22" s="508">
        <v>259</v>
      </c>
      <c r="P22" s="508">
        <v>303</v>
      </c>
      <c r="Q22" s="508">
        <v>476</v>
      </c>
      <c r="R22" s="508">
        <v>588</v>
      </c>
      <c r="S22" s="508">
        <v>734</v>
      </c>
      <c r="T22" s="508">
        <v>0</v>
      </c>
      <c r="U22" s="508">
        <v>0</v>
      </c>
      <c r="V22" s="508">
        <v>986</v>
      </c>
      <c r="W22" s="508">
        <v>0</v>
      </c>
      <c r="X22" s="508">
        <v>0</v>
      </c>
      <c r="Y22" s="509"/>
      <c r="Z22" s="509"/>
    </row>
    <row r="23" spans="1:26" ht="13.5" customHeight="1">
      <c r="A23" s="239">
        <v>76</v>
      </c>
      <c r="B23" s="468" t="str">
        <f t="shared" si="1"/>
        <v> </v>
      </c>
      <c r="C23" s="468">
        <f t="shared" si="2"/>
        <v>305</v>
      </c>
      <c r="D23" s="468">
        <f t="shared" si="3"/>
        <v>320</v>
      </c>
      <c r="E23" s="468">
        <f t="shared" si="4"/>
        <v>455</v>
      </c>
      <c r="F23" s="468">
        <f t="shared" si="5"/>
        <v>606</v>
      </c>
      <c r="G23" s="468">
        <f t="shared" si="6"/>
        <v>750</v>
      </c>
      <c r="H23" s="468" t="str">
        <f t="shared" si="7"/>
        <v> </v>
      </c>
      <c r="I23" s="468" t="str">
        <f t="shared" si="8"/>
        <v> </v>
      </c>
      <c r="J23" s="468">
        <f t="shared" si="9"/>
        <v>1005</v>
      </c>
      <c r="K23" s="468" t="str">
        <f t="shared" si="10"/>
        <v> </v>
      </c>
      <c r="L23" s="468" t="str">
        <f t="shared" si="11"/>
        <v> </v>
      </c>
      <c r="M23" s="294">
        <v>76</v>
      </c>
      <c r="N23" s="508">
        <v>0</v>
      </c>
      <c r="O23" s="508">
        <v>305</v>
      </c>
      <c r="P23" s="508">
        <v>320</v>
      </c>
      <c r="Q23" s="508">
        <v>455</v>
      </c>
      <c r="R23" s="508">
        <v>606</v>
      </c>
      <c r="S23" s="508">
        <v>750</v>
      </c>
      <c r="T23" s="508">
        <v>0</v>
      </c>
      <c r="U23" s="508">
        <v>0</v>
      </c>
      <c r="V23" s="508">
        <v>1005</v>
      </c>
      <c r="W23" s="508">
        <v>0</v>
      </c>
      <c r="X23" s="508">
        <v>0</v>
      </c>
      <c r="Y23" s="509"/>
      <c r="Z23" s="509"/>
    </row>
    <row r="24" spans="1:26" ht="13.5" customHeight="1">
      <c r="A24" s="239">
        <v>83</v>
      </c>
      <c r="B24" s="468" t="str">
        <f t="shared" si="1"/>
        <v> </v>
      </c>
      <c r="C24" s="468">
        <f t="shared" si="2"/>
        <v>314</v>
      </c>
      <c r="D24" s="468">
        <f t="shared" si="3"/>
        <v>371</v>
      </c>
      <c r="E24" s="468">
        <f t="shared" si="4"/>
        <v>484</v>
      </c>
      <c r="F24" s="468">
        <f t="shared" si="5"/>
        <v>556</v>
      </c>
      <c r="G24" s="468">
        <f t="shared" si="6"/>
        <v>759</v>
      </c>
      <c r="H24" s="468" t="str">
        <f t="shared" si="7"/>
        <v> </v>
      </c>
      <c r="I24" s="468" t="str">
        <f t="shared" si="8"/>
        <v> </v>
      </c>
      <c r="J24" s="468">
        <f t="shared" si="9"/>
        <v>951</v>
      </c>
      <c r="K24" s="468" t="str">
        <f t="shared" si="10"/>
        <v> </v>
      </c>
      <c r="L24" s="468" t="str">
        <f t="shared" si="11"/>
        <v> </v>
      </c>
      <c r="M24" s="294">
        <v>83</v>
      </c>
      <c r="N24" s="508">
        <v>0</v>
      </c>
      <c r="O24" s="508">
        <v>314</v>
      </c>
      <c r="P24" s="508">
        <v>371</v>
      </c>
      <c r="Q24" s="508">
        <v>484</v>
      </c>
      <c r="R24" s="508">
        <v>556</v>
      </c>
      <c r="S24" s="508">
        <v>759</v>
      </c>
      <c r="T24" s="508">
        <v>0</v>
      </c>
      <c r="U24" s="508">
        <v>0</v>
      </c>
      <c r="V24" s="508">
        <v>951</v>
      </c>
      <c r="W24" s="508">
        <v>0</v>
      </c>
      <c r="X24" s="508">
        <v>0</v>
      </c>
      <c r="Y24" s="509"/>
      <c r="Z24" s="509"/>
    </row>
    <row r="25" spans="1:26" ht="13.5" customHeight="1">
      <c r="A25" s="239">
        <v>89</v>
      </c>
      <c r="B25" s="468" t="str">
        <f t="shared" si="1"/>
        <v> </v>
      </c>
      <c r="C25" s="468">
        <f t="shared" si="2"/>
        <v>344</v>
      </c>
      <c r="D25" s="468">
        <f t="shared" si="3"/>
        <v>366</v>
      </c>
      <c r="E25" s="468">
        <f t="shared" si="4"/>
        <v>530</v>
      </c>
      <c r="F25" s="468">
        <f t="shared" si="5"/>
        <v>638</v>
      </c>
      <c r="G25" s="468">
        <f t="shared" si="6"/>
        <v>769</v>
      </c>
      <c r="H25" s="468">
        <f t="shared" si="7"/>
        <v>894</v>
      </c>
      <c r="I25" s="468" t="str">
        <f t="shared" si="8"/>
        <v> </v>
      </c>
      <c r="J25" s="468">
        <f t="shared" si="9"/>
        <v>1024</v>
      </c>
      <c r="K25" s="468">
        <f t="shared" si="10"/>
        <v>1209</v>
      </c>
      <c r="L25" s="468">
        <f t="shared" si="11"/>
        <v>1306</v>
      </c>
      <c r="M25" s="294">
        <v>89</v>
      </c>
      <c r="N25" s="508">
        <v>0</v>
      </c>
      <c r="O25" s="508">
        <v>344</v>
      </c>
      <c r="P25" s="508">
        <v>366</v>
      </c>
      <c r="Q25" s="508">
        <v>530</v>
      </c>
      <c r="R25" s="511">
        <v>638</v>
      </c>
      <c r="S25" s="511">
        <v>769</v>
      </c>
      <c r="T25" s="508">
        <v>894</v>
      </c>
      <c r="U25" s="508">
        <v>0</v>
      </c>
      <c r="V25" s="508">
        <v>1024</v>
      </c>
      <c r="W25" s="508">
        <v>1209</v>
      </c>
      <c r="X25" s="508">
        <v>1306</v>
      </c>
      <c r="Y25" s="509"/>
      <c r="Z25" s="509"/>
    </row>
    <row r="26" spans="1:26" ht="13.5" customHeight="1">
      <c r="A26" s="239">
        <v>95</v>
      </c>
      <c r="B26" s="468" t="str">
        <f t="shared" si="1"/>
        <v> </v>
      </c>
      <c r="C26" s="468">
        <f t="shared" si="2"/>
        <v>388</v>
      </c>
      <c r="D26" s="468">
        <f t="shared" si="3"/>
        <v>456</v>
      </c>
      <c r="E26" s="468" t="str">
        <f t="shared" si="4"/>
        <v> </v>
      </c>
      <c r="F26" s="468" t="str">
        <f t="shared" si="5"/>
        <v> </v>
      </c>
      <c r="G26" s="468" t="str">
        <f t="shared" si="6"/>
        <v> </v>
      </c>
      <c r="H26" s="468" t="str">
        <f t="shared" si="7"/>
        <v> </v>
      </c>
      <c r="I26" s="468" t="str">
        <f t="shared" si="8"/>
        <v> </v>
      </c>
      <c r="J26" s="468" t="str">
        <f t="shared" si="9"/>
        <v> </v>
      </c>
      <c r="K26" s="468" t="str">
        <f t="shared" si="10"/>
        <v> </v>
      </c>
      <c r="L26" s="468" t="str">
        <f t="shared" si="11"/>
        <v> </v>
      </c>
      <c r="M26" s="294">
        <v>95</v>
      </c>
      <c r="N26" s="508">
        <v>0</v>
      </c>
      <c r="O26" s="508">
        <v>388</v>
      </c>
      <c r="P26" s="508">
        <v>456</v>
      </c>
      <c r="Q26" s="508">
        <v>0</v>
      </c>
      <c r="R26" s="508">
        <v>0</v>
      </c>
      <c r="S26" s="508">
        <v>0</v>
      </c>
      <c r="T26" s="508">
        <v>0</v>
      </c>
      <c r="U26" s="508">
        <v>0</v>
      </c>
      <c r="V26" s="508">
        <v>0</v>
      </c>
      <c r="W26" s="508">
        <v>0</v>
      </c>
      <c r="X26" s="508">
        <v>0</v>
      </c>
      <c r="Y26" s="509"/>
      <c r="Z26" s="509"/>
    </row>
    <row r="27" spans="1:26" ht="13.5" customHeight="1">
      <c r="A27" s="239">
        <v>102</v>
      </c>
      <c r="B27" s="468" t="str">
        <f t="shared" si="1"/>
        <v> </v>
      </c>
      <c r="C27" s="468">
        <f t="shared" si="2"/>
        <v>394</v>
      </c>
      <c r="D27" s="468">
        <f t="shared" si="3"/>
        <v>486</v>
      </c>
      <c r="E27" s="468">
        <f t="shared" si="4"/>
        <v>588</v>
      </c>
      <c r="F27" s="468">
        <f t="shared" si="5"/>
        <v>636</v>
      </c>
      <c r="G27" s="468">
        <f t="shared" si="6"/>
        <v>768</v>
      </c>
      <c r="H27" s="468" t="str">
        <f t="shared" si="7"/>
        <v> </v>
      </c>
      <c r="I27" s="468" t="str">
        <f t="shared" si="8"/>
        <v> </v>
      </c>
      <c r="J27" s="468">
        <f t="shared" si="9"/>
        <v>1055</v>
      </c>
      <c r="K27" s="468" t="str">
        <f t="shared" si="10"/>
        <v> </v>
      </c>
      <c r="L27" s="468" t="str">
        <f t="shared" si="11"/>
        <v> </v>
      </c>
      <c r="M27" s="294">
        <v>102</v>
      </c>
      <c r="N27" s="508">
        <v>0</v>
      </c>
      <c r="O27" s="508">
        <v>394</v>
      </c>
      <c r="P27" s="508">
        <v>486</v>
      </c>
      <c r="Q27" s="511">
        <v>588</v>
      </c>
      <c r="R27" s="511">
        <v>636</v>
      </c>
      <c r="S27" s="511">
        <v>768</v>
      </c>
      <c r="T27" s="507">
        <v>0</v>
      </c>
      <c r="U27" s="508">
        <v>0</v>
      </c>
      <c r="V27" s="511">
        <v>1055</v>
      </c>
      <c r="W27" s="508">
        <v>0</v>
      </c>
      <c r="X27" s="508">
        <v>0</v>
      </c>
      <c r="Y27" s="509"/>
      <c r="Z27" s="509"/>
    </row>
    <row r="28" spans="1:26" ht="13.5" customHeight="1">
      <c r="A28" s="239">
        <v>108</v>
      </c>
      <c r="B28" s="468" t="str">
        <f t="shared" si="1"/>
        <v> </v>
      </c>
      <c r="C28" s="468">
        <f t="shared" si="2"/>
        <v>473</v>
      </c>
      <c r="D28" s="468">
        <f t="shared" si="3"/>
        <v>508</v>
      </c>
      <c r="E28" s="468">
        <f t="shared" si="4"/>
        <v>556</v>
      </c>
      <c r="F28" s="468">
        <f t="shared" si="5"/>
        <v>686</v>
      </c>
      <c r="G28" s="468">
        <f t="shared" si="6"/>
        <v>816</v>
      </c>
      <c r="H28" s="468">
        <f t="shared" si="7"/>
        <v>944</v>
      </c>
      <c r="I28" s="468" t="str">
        <f t="shared" si="8"/>
        <v> </v>
      </c>
      <c r="J28" s="468">
        <f t="shared" si="9"/>
        <v>1071</v>
      </c>
      <c r="K28" s="468">
        <f t="shared" si="10"/>
        <v>1276</v>
      </c>
      <c r="L28" s="468">
        <f t="shared" si="11"/>
        <v>1448</v>
      </c>
      <c r="M28" s="294">
        <v>108</v>
      </c>
      <c r="N28" s="508">
        <v>0</v>
      </c>
      <c r="O28" s="508">
        <v>473</v>
      </c>
      <c r="P28" s="508">
        <v>508</v>
      </c>
      <c r="Q28" s="508">
        <v>556</v>
      </c>
      <c r="R28" s="508">
        <v>686</v>
      </c>
      <c r="S28" s="508">
        <v>816</v>
      </c>
      <c r="T28" s="508">
        <v>944</v>
      </c>
      <c r="U28" s="508">
        <v>0</v>
      </c>
      <c r="V28" s="508">
        <v>1071</v>
      </c>
      <c r="W28" s="508">
        <v>1276</v>
      </c>
      <c r="X28" s="508">
        <v>1448</v>
      </c>
      <c r="Y28" s="509"/>
      <c r="Z28" s="509"/>
    </row>
    <row r="29" spans="1:26" ht="13.5" customHeight="1">
      <c r="A29" s="239">
        <v>114</v>
      </c>
      <c r="B29" s="468" t="str">
        <f t="shared" si="1"/>
        <v> </v>
      </c>
      <c r="C29" s="468">
        <f t="shared" si="2"/>
        <v>498</v>
      </c>
      <c r="D29" s="468">
        <f t="shared" si="3"/>
        <v>528</v>
      </c>
      <c r="E29" s="468">
        <f t="shared" si="4"/>
        <v>578</v>
      </c>
      <c r="F29" s="468">
        <f t="shared" si="5"/>
        <v>713</v>
      </c>
      <c r="G29" s="468">
        <f t="shared" si="6"/>
        <v>846</v>
      </c>
      <c r="H29" s="468">
        <f t="shared" si="7"/>
        <v>975</v>
      </c>
      <c r="I29" s="468" t="str">
        <f t="shared" si="8"/>
        <v> </v>
      </c>
      <c r="J29" s="468">
        <f t="shared" si="9"/>
        <v>1104</v>
      </c>
      <c r="K29" s="468">
        <f t="shared" si="10"/>
        <v>1305</v>
      </c>
      <c r="L29" s="468" t="str">
        <f t="shared" si="11"/>
        <v> </v>
      </c>
      <c r="M29" s="294">
        <v>114</v>
      </c>
      <c r="N29" s="508">
        <v>0</v>
      </c>
      <c r="O29" s="508">
        <v>498</v>
      </c>
      <c r="P29" s="508">
        <v>528</v>
      </c>
      <c r="Q29" s="508">
        <v>578</v>
      </c>
      <c r="R29" s="508">
        <v>713</v>
      </c>
      <c r="S29" s="508">
        <v>846</v>
      </c>
      <c r="T29" s="508">
        <v>975</v>
      </c>
      <c r="U29" s="508">
        <v>0</v>
      </c>
      <c r="V29" s="508">
        <v>1104</v>
      </c>
      <c r="W29" s="508">
        <v>1305</v>
      </c>
      <c r="X29" s="508">
        <v>0</v>
      </c>
      <c r="Y29" s="509"/>
      <c r="Z29" s="509"/>
    </row>
    <row r="30" spans="1:26" ht="13.5" customHeight="1">
      <c r="A30" s="239">
        <v>121</v>
      </c>
      <c r="B30" s="468" t="str">
        <f t="shared" si="1"/>
        <v> </v>
      </c>
      <c r="C30" s="468">
        <f t="shared" si="2"/>
        <v>470</v>
      </c>
      <c r="D30" s="468">
        <f t="shared" si="3"/>
        <v>521</v>
      </c>
      <c r="E30" s="468">
        <f t="shared" si="4"/>
        <v>604</v>
      </c>
      <c r="F30" s="468">
        <f t="shared" si="5"/>
        <v>716</v>
      </c>
      <c r="G30" s="468">
        <f t="shared" si="6"/>
        <v>878</v>
      </c>
      <c r="H30" s="468" t="str">
        <f t="shared" si="7"/>
        <v> </v>
      </c>
      <c r="I30" s="468" t="str">
        <f t="shared" si="8"/>
        <v> </v>
      </c>
      <c r="J30" s="468">
        <f t="shared" si="9"/>
        <v>1173</v>
      </c>
      <c r="K30" s="468" t="str">
        <f t="shared" si="10"/>
        <v> </v>
      </c>
      <c r="L30" s="468" t="str">
        <f t="shared" si="11"/>
        <v> </v>
      </c>
      <c r="M30" s="294">
        <v>121</v>
      </c>
      <c r="N30" s="508">
        <v>0</v>
      </c>
      <c r="O30" s="508">
        <v>470</v>
      </c>
      <c r="P30" s="508">
        <v>521</v>
      </c>
      <c r="Q30" s="508">
        <v>604</v>
      </c>
      <c r="R30" s="508">
        <v>716</v>
      </c>
      <c r="S30" s="508">
        <v>878</v>
      </c>
      <c r="T30" s="508">
        <v>0</v>
      </c>
      <c r="U30" s="508">
        <v>0</v>
      </c>
      <c r="V30" s="508">
        <v>1173</v>
      </c>
      <c r="W30" s="508">
        <v>0</v>
      </c>
      <c r="X30" s="508">
        <v>0</v>
      </c>
      <c r="Y30" s="509"/>
      <c r="Z30" s="509"/>
    </row>
    <row r="31" spans="1:26" ht="13.5" customHeight="1">
      <c r="A31" s="239">
        <v>127</v>
      </c>
      <c r="B31" s="468" t="str">
        <f t="shared" si="1"/>
        <v> </v>
      </c>
      <c r="C31" s="468">
        <f t="shared" si="2"/>
        <v>473</v>
      </c>
      <c r="D31" s="468">
        <f t="shared" si="3"/>
        <v>483</v>
      </c>
      <c r="E31" s="468">
        <f t="shared" si="4"/>
        <v>628</v>
      </c>
      <c r="F31" s="468">
        <f t="shared" si="5"/>
        <v>741</v>
      </c>
      <c r="G31" s="468">
        <f t="shared" si="6"/>
        <v>889</v>
      </c>
      <c r="H31" s="468" t="str">
        <f t="shared" si="7"/>
        <v> </v>
      </c>
      <c r="I31" s="468" t="str">
        <f t="shared" si="8"/>
        <v> </v>
      </c>
      <c r="J31" s="468">
        <f t="shared" si="9"/>
        <v>1204</v>
      </c>
      <c r="K31" s="468" t="str">
        <f t="shared" si="10"/>
        <v> </v>
      </c>
      <c r="L31" s="468" t="str">
        <f t="shared" si="11"/>
        <v> </v>
      </c>
      <c r="M31" s="294">
        <v>127</v>
      </c>
      <c r="N31" s="508">
        <v>0</v>
      </c>
      <c r="O31" s="508">
        <v>473</v>
      </c>
      <c r="P31" s="508">
        <v>483</v>
      </c>
      <c r="Q31" s="508">
        <v>628</v>
      </c>
      <c r="R31" s="508">
        <v>741</v>
      </c>
      <c r="S31" s="508">
        <v>889</v>
      </c>
      <c r="T31" s="508">
        <v>0</v>
      </c>
      <c r="U31" s="508">
        <v>0</v>
      </c>
      <c r="V31" s="508">
        <v>1204</v>
      </c>
      <c r="W31" s="508">
        <v>0</v>
      </c>
      <c r="X31" s="508">
        <v>0</v>
      </c>
      <c r="Y31" s="509"/>
      <c r="Z31" s="509"/>
    </row>
    <row r="32" spans="1:26" ht="13.5" customHeight="1">
      <c r="A32" s="239">
        <v>133</v>
      </c>
      <c r="B32" s="468" t="str">
        <f t="shared" si="1"/>
        <v> </v>
      </c>
      <c r="C32" s="468">
        <f t="shared" si="2"/>
        <v>505</v>
      </c>
      <c r="D32" s="468">
        <f t="shared" si="3"/>
        <v>540</v>
      </c>
      <c r="E32" s="468">
        <f t="shared" si="4"/>
        <v>625</v>
      </c>
      <c r="F32" s="468">
        <f t="shared" si="5"/>
        <v>763</v>
      </c>
      <c r="G32" s="468">
        <f t="shared" si="6"/>
        <v>889</v>
      </c>
      <c r="H32" s="468">
        <f t="shared" si="7"/>
        <v>1019</v>
      </c>
      <c r="I32" s="468" t="str">
        <f t="shared" si="8"/>
        <v> </v>
      </c>
      <c r="J32" s="468">
        <f t="shared" si="9"/>
        <v>1145</v>
      </c>
      <c r="K32" s="468" t="str">
        <f t="shared" si="10"/>
        <v> </v>
      </c>
      <c r="L32" s="468" t="str">
        <f t="shared" si="11"/>
        <v> </v>
      </c>
      <c r="M32" s="294">
        <v>133</v>
      </c>
      <c r="N32" s="508">
        <v>0</v>
      </c>
      <c r="O32" s="508">
        <v>505</v>
      </c>
      <c r="P32" s="508">
        <v>540</v>
      </c>
      <c r="Q32" s="508">
        <v>625</v>
      </c>
      <c r="R32" s="508">
        <v>763</v>
      </c>
      <c r="S32" s="508">
        <v>889</v>
      </c>
      <c r="T32" s="508">
        <v>1019</v>
      </c>
      <c r="U32" s="508">
        <v>0</v>
      </c>
      <c r="V32" s="508">
        <v>1145</v>
      </c>
      <c r="W32" s="508">
        <v>0</v>
      </c>
      <c r="X32" s="508">
        <v>0</v>
      </c>
      <c r="Y32" s="509"/>
      <c r="Z32" s="509"/>
    </row>
    <row r="33" spans="1:26" ht="13.5" customHeight="1">
      <c r="A33" s="239">
        <v>140</v>
      </c>
      <c r="B33" s="468" t="str">
        <f t="shared" si="1"/>
        <v> </v>
      </c>
      <c r="C33" s="468">
        <f t="shared" si="2"/>
        <v>448</v>
      </c>
      <c r="D33" s="468">
        <f t="shared" si="3"/>
        <v>531</v>
      </c>
      <c r="E33" s="468">
        <f t="shared" si="4"/>
        <v>660</v>
      </c>
      <c r="F33" s="468">
        <f t="shared" si="5"/>
        <v>816</v>
      </c>
      <c r="G33" s="468">
        <f t="shared" si="6"/>
        <v>958</v>
      </c>
      <c r="H33" s="468">
        <f t="shared" si="7"/>
        <v>1111</v>
      </c>
      <c r="I33" s="468" t="str">
        <f t="shared" si="8"/>
        <v> </v>
      </c>
      <c r="J33" s="468">
        <f t="shared" si="9"/>
        <v>1299</v>
      </c>
      <c r="K33" s="468" t="str">
        <f t="shared" si="10"/>
        <v> </v>
      </c>
      <c r="L33" s="468">
        <f t="shared" si="11"/>
        <v>1699</v>
      </c>
      <c r="M33" s="294">
        <v>140</v>
      </c>
      <c r="N33" s="508">
        <v>0</v>
      </c>
      <c r="O33" s="508">
        <v>448</v>
      </c>
      <c r="P33" s="508">
        <v>531</v>
      </c>
      <c r="Q33" s="508">
        <v>660</v>
      </c>
      <c r="R33" s="508">
        <v>816</v>
      </c>
      <c r="S33" s="508">
        <v>958</v>
      </c>
      <c r="T33" s="508">
        <v>1111</v>
      </c>
      <c r="U33" s="508">
        <v>0</v>
      </c>
      <c r="V33" s="508">
        <v>1299</v>
      </c>
      <c r="W33" s="508">
        <v>0</v>
      </c>
      <c r="X33" s="508">
        <v>1699</v>
      </c>
      <c r="Y33" s="509"/>
      <c r="Z33" s="509"/>
    </row>
    <row r="34" spans="1:26" ht="13.5" customHeight="1">
      <c r="A34" s="239">
        <v>151</v>
      </c>
      <c r="B34" s="468" t="str">
        <f t="shared" si="1"/>
        <v> </v>
      </c>
      <c r="C34" s="468" t="str">
        <f t="shared" si="2"/>
        <v> </v>
      </c>
      <c r="D34" s="468">
        <f t="shared" si="3"/>
        <v>604</v>
      </c>
      <c r="E34" s="468" t="str">
        <f t="shared" si="4"/>
        <v> </v>
      </c>
      <c r="F34" s="468" t="str">
        <f t="shared" si="5"/>
        <v> </v>
      </c>
      <c r="G34" s="468" t="str">
        <f t="shared" si="6"/>
        <v> </v>
      </c>
      <c r="H34" s="468" t="str">
        <f t="shared" si="7"/>
        <v> </v>
      </c>
      <c r="I34" s="468" t="str">
        <f t="shared" si="8"/>
        <v> </v>
      </c>
      <c r="J34" s="468">
        <f t="shared" si="9"/>
        <v>1366</v>
      </c>
      <c r="K34" s="468" t="str">
        <f t="shared" si="10"/>
        <v> </v>
      </c>
      <c r="L34" s="468" t="str">
        <f t="shared" si="11"/>
        <v> </v>
      </c>
      <c r="M34" s="294">
        <v>151</v>
      </c>
      <c r="N34" s="508">
        <v>0</v>
      </c>
      <c r="O34" s="508">
        <v>0</v>
      </c>
      <c r="P34" s="508">
        <v>604</v>
      </c>
      <c r="Q34" s="508">
        <v>0</v>
      </c>
      <c r="R34" s="508">
        <v>0</v>
      </c>
      <c r="S34" s="508">
        <v>0</v>
      </c>
      <c r="T34" s="508">
        <v>0</v>
      </c>
      <c r="U34" s="508">
        <v>0</v>
      </c>
      <c r="V34" s="508">
        <v>1366</v>
      </c>
      <c r="W34" s="508">
        <v>0</v>
      </c>
      <c r="X34" s="508">
        <v>0</v>
      </c>
      <c r="Y34" s="509"/>
      <c r="Z34" s="509"/>
    </row>
    <row r="35" spans="1:26" ht="13.5" customHeight="1">
      <c r="A35" s="239">
        <v>153</v>
      </c>
      <c r="B35" s="468" t="str">
        <f t="shared" si="1"/>
        <v> </v>
      </c>
      <c r="C35" s="468">
        <f t="shared" si="2"/>
        <v>530</v>
      </c>
      <c r="D35" s="468">
        <f t="shared" si="3"/>
        <v>619</v>
      </c>
      <c r="E35" s="468">
        <f t="shared" si="4"/>
        <v>760</v>
      </c>
      <c r="F35" s="468">
        <f t="shared" si="5"/>
        <v>888</v>
      </c>
      <c r="G35" s="468" t="str">
        <f t="shared" si="6"/>
        <v> </v>
      </c>
      <c r="H35" s="468" t="str">
        <f t="shared" si="7"/>
        <v> </v>
      </c>
      <c r="I35" s="468" t="str">
        <f t="shared" si="8"/>
        <v> </v>
      </c>
      <c r="J35" s="468">
        <f t="shared" si="9"/>
        <v>1378</v>
      </c>
      <c r="K35" s="468" t="str">
        <f t="shared" si="10"/>
        <v> </v>
      </c>
      <c r="L35" s="468" t="str">
        <f t="shared" si="11"/>
        <v> </v>
      </c>
      <c r="M35" s="294">
        <v>153</v>
      </c>
      <c r="N35" s="508">
        <v>0</v>
      </c>
      <c r="O35" s="508">
        <v>530</v>
      </c>
      <c r="P35" s="508">
        <v>619</v>
      </c>
      <c r="Q35" s="508">
        <v>760</v>
      </c>
      <c r="R35" s="508">
        <v>888</v>
      </c>
      <c r="S35" s="508">
        <v>0</v>
      </c>
      <c r="T35" s="508">
        <v>0</v>
      </c>
      <c r="U35" s="508">
        <v>0</v>
      </c>
      <c r="V35" s="508">
        <v>1378</v>
      </c>
      <c r="W35" s="508">
        <v>0</v>
      </c>
      <c r="X35" s="508">
        <v>0</v>
      </c>
      <c r="Y35" s="509"/>
      <c r="Z35" s="509"/>
    </row>
    <row r="36" spans="1:26" ht="13.5" customHeight="1">
      <c r="A36" s="239">
        <v>155</v>
      </c>
      <c r="B36" s="468" t="str">
        <f t="shared" si="1"/>
        <v> </v>
      </c>
      <c r="C36" s="468" t="str">
        <f t="shared" si="2"/>
        <v> </v>
      </c>
      <c r="D36" s="468">
        <f t="shared" si="3"/>
        <v>624</v>
      </c>
      <c r="E36" s="468" t="str">
        <f t="shared" si="4"/>
        <v> </v>
      </c>
      <c r="F36" s="468" t="str">
        <f t="shared" si="5"/>
        <v> </v>
      </c>
      <c r="G36" s="468" t="str">
        <f t="shared" si="6"/>
        <v> </v>
      </c>
      <c r="H36" s="468" t="str">
        <f t="shared" si="7"/>
        <v> </v>
      </c>
      <c r="I36" s="468" t="str">
        <f t="shared" si="8"/>
        <v> </v>
      </c>
      <c r="J36" s="468">
        <f t="shared" si="9"/>
        <v>1408</v>
      </c>
      <c r="K36" s="468" t="str">
        <f t="shared" si="10"/>
        <v> </v>
      </c>
      <c r="L36" s="468" t="str">
        <f t="shared" si="11"/>
        <v> </v>
      </c>
      <c r="M36" s="294">
        <v>155</v>
      </c>
      <c r="N36" s="508">
        <v>0</v>
      </c>
      <c r="O36" s="508">
        <v>0</v>
      </c>
      <c r="P36" s="508">
        <v>624</v>
      </c>
      <c r="Q36" s="508">
        <v>0</v>
      </c>
      <c r="R36" s="508">
        <v>0</v>
      </c>
      <c r="S36" s="508">
        <v>0</v>
      </c>
      <c r="T36" s="508">
        <v>0</v>
      </c>
      <c r="U36" s="508">
        <v>0</v>
      </c>
      <c r="V36" s="508">
        <v>1408</v>
      </c>
      <c r="W36" s="508">
        <v>0</v>
      </c>
      <c r="X36" s="508">
        <v>0</v>
      </c>
      <c r="Y36" s="509"/>
      <c r="Z36" s="509"/>
    </row>
    <row r="37" spans="1:26" ht="13.5" customHeight="1">
      <c r="A37" s="239">
        <v>159</v>
      </c>
      <c r="B37" s="468" t="str">
        <f t="shared" si="1"/>
        <v> </v>
      </c>
      <c r="C37" s="468">
        <f t="shared" si="2"/>
        <v>553</v>
      </c>
      <c r="D37" s="468">
        <f t="shared" si="3"/>
        <v>606</v>
      </c>
      <c r="E37" s="468">
        <f t="shared" si="4"/>
        <v>696</v>
      </c>
      <c r="F37" s="468">
        <f t="shared" si="5"/>
        <v>846</v>
      </c>
      <c r="G37" s="468">
        <f t="shared" si="6"/>
        <v>1000</v>
      </c>
      <c r="H37" s="468">
        <f t="shared" si="7"/>
        <v>1128</v>
      </c>
      <c r="I37" s="468" t="str">
        <f t="shared" si="8"/>
        <v> </v>
      </c>
      <c r="J37" s="468">
        <f t="shared" si="9"/>
        <v>1256</v>
      </c>
      <c r="K37" s="468">
        <f t="shared" si="10"/>
        <v>1635</v>
      </c>
      <c r="L37" s="468">
        <f t="shared" si="11"/>
        <v>1859</v>
      </c>
      <c r="M37" s="294">
        <v>159</v>
      </c>
      <c r="N37" s="508">
        <v>0</v>
      </c>
      <c r="O37" s="508">
        <v>553</v>
      </c>
      <c r="P37" s="508">
        <v>606</v>
      </c>
      <c r="Q37" s="508">
        <v>696</v>
      </c>
      <c r="R37" s="508">
        <v>846</v>
      </c>
      <c r="S37" s="508">
        <v>1000</v>
      </c>
      <c r="T37" s="508">
        <v>1128</v>
      </c>
      <c r="U37" s="508">
        <v>0</v>
      </c>
      <c r="V37" s="508">
        <v>1256</v>
      </c>
      <c r="W37" s="508">
        <v>1635</v>
      </c>
      <c r="X37" s="508">
        <v>1859</v>
      </c>
      <c r="Y37" s="509"/>
      <c r="Z37" s="509"/>
    </row>
    <row r="38" spans="1:26" ht="13.5" customHeight="1">
      <c r="A38" s="239">
        <v>163</v>
      </c>
      <c r="B38" s="468" t="str">
        <f t="shared" si="1"/>
        <v> </v>
      </c>
      <c r="C38" s="468" t="str">
        <f t="shared" si="2"/>
        <v> </v>
      </c>
      <c r="D38" s="468" t="str">
        <f t="shared" si="3"/>
        <v> </v>
      </c>
      <c r="E38" s="468" t="str">
        <f t="shared" si="4"/>
        <v> </v>
      </c>
      <c r="F38" s="468">
        <f t="shared" si="5"/>
        <v>1098</v>
      </c>
      <c r="G38" s="468">
        <f t="shared" si="6"/>
        <v>1101</v>
      </c>
      <c r="H38" s="468" t="str">
        <f t="shared" si="7"/>
        <v> </v>
      </c>
      <c r="I38" s="468" t="str">
        <f t="shared" si="8"/>
        <v> </v>
      </c>
      <c r="J38" s="468" t="str">
        <f t="shared" si="9"/>
        <v> </v>
      </c>
      <c r="K38" s="468" t="str">
        <f t="shared" si="10"/>
        <v> </v>
      </c>
      <c r="L38" s="468" t="str">
        <f t="shared" si="11"/>
        <v> </v>
      </c>
      <c r="M38" s="294">
        <v>163</v>
      </c>
      <c r="N38" s="508">
        <v>0</v>
      </c>
      <c r="O38" s="508">
        <v>0</v>
      </c>
      <c r="P38" s="508">
        <v>0</v>
      </c>
      <c r="Q38" s="508">
        <v>0</v>
      </c>
      <c r="R38" s="508">
        <v>1098</v>
      </c>
      <c r="S38" s="508">
        <v>1101</v>
      </c>
      <c r="T38" s="508">
        <v>0</v>
      </c>
      <c r="U38" s="508">
        <v>0</v>
      </c>
      <c r="V38" s="508">
        <v>0</v>
      </c>
      <c r="W38" s="508">
        <v>0</v>
      </c>
      <c r="X38" s="508">
        <v>0</v>
      </c>
      <c r="Y38" s="509"/>
      <c r="Z38" s="509"/>
    </row>
    <row r="39" spans="1:26" ht="13.5" customHeight="1">
      <c r="A39" s="239">
        <v>169</v>
      </c>
      <c r="B39" s="468" t="str">
        <f t="shared" si="1"/>
        <v> </v>
      </c>
      <c r="C39" s="468">
        <f t="shared" si="2"/>
        <v>586</v>
      </c>
      <c r="D39" s="468">
        <f t="shared" si="3"/>
        <v>643</v>
      </c>
      <c r="E39" s="468">
        <f t="shared" si="4"/>
        <v>794</v>
      </c>
      <c r="F39" s="468">
        <f t="shared" si="5"/>
        <v>961</v>
      </c>
      <c r="G39" s="468">
        <f t="shared" si="6"/>
        <v>1113</v>
      </c>
      <c r="H39" s="468">
        <f t="shared" si="7"/>
        <v>1271</v>
      </c>
      <c r="I39" s="468">
        <f t="shared" si="8"/>
        <v>1389</v>
      </c>
      <c r="J39" s="468">
        <f t="shared" si="9"/>
        <v>1488</v>
      </c>
      <c r="K39" s="468">
        <f t="shared" si="10"/>
        <v>1693</v>
      </c>
      <c r="L39" s="468" t="str">
        <f t="shared" si="11"/>
        <v> </v>
      </c>
      <c r="M39" s="294">
        <v>169</v>
      </c>
      <c r="N39" s="508">
        <v>0</v>
      </c>
      <c r="O39" s="508">
        <v>586</v>
      </c>
      <c r="P39" s="508">
        <v>643</v>
      </c>
      <c r="Q39" s="508">
        <v>794</v>
      </c>
      <c r="R39" s="508">
        <v>961</v>
      </c>
      <c r="S39" s="508">
        <v>1113</v>
      </c>
      <c r="T39" s="508">
        <v>1271</v>
      </c>
      <c r="U39" s="508">
        <v>1389</v>
      </c>
      <c r="V39" s="508">
        <v>1488</v>
      </c>
      <c r="W39" s="508">
        <v>1693</v>
      </c>
      <c r="X39" s="508">
        <v>0</v>
      </c>
      <c r="Y39" s="509"/>
      <c r="Z39" s="509"/>
    </row>
    <row r="40" spans="1:26" ht="13.5" customHeight="1">
      <c r="A40" s="239">
        <v>178</v>
      </c>
      <c r="B40" s="468" t="str">
        <f t="shared" si="1"/>
        <v> </v>
      </c>
      <c r="C40" s="468">
        <f t="shared" si="2"/>
        <v>619</v>
      </c>
      <c r="D40" s="468">
        <f t="shared" si="3"/>
        <v>716</v>
      </c>
      <c r="E40" s="468">
        <f t="shared" si="4"/>
        <v>879</v>
      </c>
      <c r="F40" s="468">
        <f t="shared" si="5"/>
        <v>1034</v>
      </c>
      <c r="G40" s="468">
        <f t="shared" si="6"/>
        <v>1164</v>
      </c>
      <c r="H40" s="468" t="str">
        <f t="shared" si="7"/>
        <v> </v>
      </c>
      <c r="I40" s="468" t="str">
        <f t="shared" si="8"/>
        <v> </v>
      </c>
      <c r="J40" s="468">
        <f t="shared" si="9"/>
        <v>1540</v>
      </c>
      <c r="K40" s="468" t="str">
        <f t="shared" si="10"/>
        <v> </v>
      </c>
      <c r="L40" s="468" t="str">
        <f t="shared" si="11"/>
        <v> </v>
      </c>
      <c r="M40" s="294">
        <v>178</v>
      </c>
      <c r="N40" s="508">
        <v>0</v>
      </c>
      <c r="O40" s="508">
        <v>619</v>
      </c>
      <c r="P40" s="508">
        <v>716</v>
      </c>
      <c r="Q40" s="508">
        <v>879</v>
      </c>
      <c r="R40" s="508">
        <v>1034</v>
      </c>
      <c r="S40" s="508">
        <v>1164</v>
      </c>
      <c r="T40" s="508">
        <v>0</v>
      </c>
      <c r="U40" s="508">
        <v>0</v>
      </c>
      <c r="V40" s="508">
        <v>1540</v>
      </c>
      <c r="W40" s="508">
        <v>0</v>
      </c>
      <c r="X40" s="508">
        <v>0</v>
      </c>
      <c r="Y40" s="509"/>
      <c r="Z40" s="509"/>
    </row>
    <row r="41" spans="1:26" ht="13.5" customHeight="1">
      <c r="A41" s="239">
        <v>183</v>
      </c>
      <c r="B41" s="468" t="str">
        <f t="shared" si="1"/>
        <v> </v>
      </c>
      <c r="C41" s="468">
        <f t="shared" si="2"/>
        <v>639</v>
      </c>
      <c r="D41" s="468">
        <f t="shared" si="3"/>
        <v>735</v>
      </c>
      <c r="E41" s="468" t="str">
        <f t="shared" si="4"/>
        <v> </v>
      </c>
      <c r="F41" s="468">
        <f t="shared" si="5"/>
        <v>1061</v>
      </c>
      <c r="G41" s="468" t="str">
        <f t="shared" si="6"/>
        <v> </v>
      </c>
      <c r="H41" s="468" t="str">
        <f t="shared" si="7"/>
        <v> </v>
      </c>
      <c r="I41" s="468" t="str">
        <f t="shared" si="8"/>
        <v> </v>
      </c>
      <c r="J41" s="468">
        <f t="shared" si="9"/>
        <v>1564</v>
      </c>
      <c r="K41" s="468" t="str">
        <f t="shared" si="10"/>
        <v> </v>
      </c>
      <c r="L41" s="468" t="str">
        <f t="shared" si="11"/>
        <v> </v>
      </c>
      <c r="M41" s="294">
        <v>183</v>
      </c>
      <c r="N41" s="508">
        <v>0</v>
      </c>
      <c r="O41" s="508">
        <v>639</v>
      </c>
      <c r="P41" s="508">
        <v>735</v>
      </c>
      <c r="Q41" s="508">
        <v>0</v>
      </c>
      <c r="R41" s="508">
        <v>1061</v>
      </c>
      <c r="S41" s="508">
        <v>0</v>
      </c>
      <c r="T41" s="508">
        <v>0</v>
      </c>
      <c r="U41" s="508">
        <v>0</v>
      </c>
      <c r="V41" s="508">
        <v>1564</v>
      </c>
      <c r="W41" s="508">
        <v>0</v>
      </c>
      <c r="X41" s="508">
        <v>0</v>
      </c>
      <c r="Y41" s="509"/>
      <c r="Z41" s="509"/>
    </row>
    <row r="42" spans="1:26" ht="13.5" customHeight="1">
      <c r="A42" s="239">
        <v>191</v>
      </c>
      <c r="B42" s="468" t="str">
        <f t="shared" si="1"/>
        <v> </v>
      </c>
      <c r="C42" s="468" t="str">
        <f t="shared" si="2"/>
        <v> </v>
      </c>
      <c r="D42" s="468">
        <f t="shared" si="3"/>
        <v>768</v>
      </c>
      <c r="E42" s="468">
        <f t="shared" si="4"/>
        <v>939</v>
      </c>
      <c r="F42" s="468">
        <f t="shared" si="5"/>
        <v>1103</v>
      </c>
      <c r="G42" s="468" t="str">
        <f t="shared" si="6"/>
        <v> </v>
      </c>
      <c r="H42" s="468" t="str">
        <f t="shared" si="7"/>
        <v> </v>
      </c>
      <c r="I42" s="468" t="str">
        <f t="shared" si="8"/>
        <v> </v>
      </c>
      <c r="J42" s="468">
        <f t="shared" si="9"/>
        <v>1623</v>
      </c>
      <c r="K42" s="468" t="str">
        <f t="shared" si="10"/>
        <v> </v>
      </c>
      <c r="L42" s="468" t="str">
        <f t="shared" si="11"/>
        <v> </v>
      </c>
      <c r="M42" s="294">
        <v>191</v>
      </c>
      <c r="N42" s="508">
        <v>0</v>
      </c>
      <c r="O42" s="508">
        <v>0</v>
      </c>
      <c r="P42" s="508">
        <v>768</v>
      </c>
      <c r="Q42" s="508">
        <v>939</v>
      </c>
      <c r="R42" s="508">
        <v>1103</v>
      </c>
      <c r="S42" s="508">
        <v>0</v>
      </c>
      <c r="T42" s="508">
        <v>0</v>
      </c>
      <c r="U42" s="508">
        <v>0</v>
      </c>
      <c r="V42" s="508">
        <v>1623</v>
      </c>
      <c r="W42" s="508">
        <v>0</v>
      </c>
      <c r="X42" s="508">
        <v>0</v>
      </c>
      <c r="Y42" s="509"/>
      <c r="Z42" s="509"/>
    </row>
    <row r="43" spans="1:26" ht="13.5" customHeight="1">
      <c r="A43" s="239">
        <v>194</v>
      </c>
      <c r="B43" s="468" t="str">
        <f t="shared" si="1"/>
        <v> </v>
      </c>
      <c r="C43" s="468">
        <f t="shared" si="2"/>
        <v>680</v>
      </c>
      <c r="D43" s="468">
        <f t="shared" si="3"/>
        <v>775</v>
      </c>
      <c r="E43" s="468">
        <f t="shared" si="4"/>
        <v>950</v>
      </c>
      <c r="F43" s="468">
        <f t="shared" si="5"/>
        <v>1118</v>
      </c>
      <c r="G43" s="468">
        <f t="shared" si="6"/>
        <v>1254</v>
      </c>
      <c r="H43" s="468" t="str">
        <f t="shared" si="7"/>
        <v> </v>
      </c>
      <c r="I43" s="468" t="str">
        <f t="shared" si="8"/>
        <v> </v>
      </c>
      <c r="J43" s="468">
        <f t="shared" si="9"/>
        <v>1654</v>
      </c>
      <c r="K43" s="468" t="str">
        <f t="shared" si="10"/>
        <v> </v>
      </c>
      <c r="L43" s="468" t="str">
        <f t="shared" si="11"/>
        <v> </v>
      </c>
      <c r="M43" s="294">
        <v>194</v>
      </c>
      <c r="N43" s="508">
        <v>0</v>
      </c>
      <c r="O43" s="508">
        <v>680</v>
      </c>
      <c r="P43" s="508">
        <v>775</v>
      </c>
      <c r="Q43" s="508">
        <v>950</v>
      </c>
      <c r="R43" s="508">
        <v>1118</v>
      </c>
      <c r="S43" s="508">
        <v>1254</v>
      </c>
      <c r="T43" s="508">
        <v>0</v>
      </c>
      <c r="U43" s="508">
        <v>0</v>
      </c>
      <c r="V43" s="508">
        <v>1654</v>
      </c>
      <c r="W43" s="508">
        <v>0</v>
      </c>
      <c r="X43" s="508">
        <v>0</v>
      </c>
      <c r="Y43" s="509"/>
      <c r="Z43" s="509"/>
    </row>
    <row r="44" spans="1:26" ht="13.5" customHeight="1">
      <c r="A44" s="239">
        <v>201</v>
      </c>
      <c r="B44" s="468" t="str">
        <f t="shared" si="1"/>
        <v> </v>
      </c>
      <c r="C44" s="468">
        <f t="shared" si="2"/>
        <v>724</v>
      </c>
      <c r="D44" s="468">
        <f t="shared" si="3"/>
        <v>825</v>
      </c>
      <c r="E44" s="468" t="str">
        <f t="shared" si="4"/>
        <v> </v>
      </c>
      <c r="F44" s="468">
        <f t="shared" si="5"/>
        <v>1173</v>
      </c>
      <c r="G44" s="468" t="str">
        <f t="shared" si="6"/>
        <v> </v>
      </c>
      <c r="H44" s="468" t="str">
        <f t="shared" si="7"/>
        <v> </v>
      </c>
      <c r="I44" s="468">
        <f t="shared" si="8"/>
        <v>1633</v>
      </c>
      <c r="J44" s="468">
        <f t="shared" si="9"/>
        <v>1758</v>
      </c>
      <c r="K44" s="468" t="str">
        <f t="shared" si="10"/>
        <v> </v>
      </c>
      <c r="L44" s="468" t="str">
        <f t="shared" si="11"/>
        <v> </v>
      </c>
      <c r="M44" s="294">
        <v>201</v>
      </c>
      <c r="N44" s="508">
        <v>0</v>
      </c>
      <c r="O44" s="508">
        <v>724</v>
      </c>
      <c r="P44" s="508">
        <v>825</v>
      </c>
      <c r="Q44" s="508">
        <v>0</v>
      </c>
      <c r="R44" s="508">
        <v>1173</v>
      </c>
      <c r="S44" s="508">
        <v>0</v>
      </c>
      <c r="T44" s="508">
        <v>0</v>
      </c>
      <c r="U44" s="508">
        <v>1633</v>
      </c>
      <c r="V44" s="508">
        <v>1758</v>
      </c>
      <c r="W44" s="508">
        <v>0</v>
      </c>
      <c r="X44" s="508">
        <v>0</v>
      </c>
      <c r="Y44" s="509"/>
      <c r="Z44" s="509"/>
    </row>
    <row r="45" spans="1:26" ht="13.5" customHeight="1">
      <c r="A45" s="239">
        <v>203</v>
      </c>
      <c r="B45" s="468" t="str">
        <f t="shared" si="1"/>
        <v> </v>
      </c>
      <c r="C45" s="468" t="str">
        <f t="shared" si="2"/>
        <v> </v>
      </c>
      <c r="D45" s="468">
        <f t="shared" si="3"/>
        <v>835</v>
      </c>
      <c r="E45" s="468" t="str">
        <f t="shared" si="4"/>
        <v> </v>
      </c>
      <c r="F45" s="468" t="str">
        <f t="shared" si="5"/>
        <v> </v>
      </c>
      <c r="G45" s="468" t="str">
        <f t="shared" si="6"/>
        <v> </v>
      </c>
      <c r="H45" s="468" t="str">
        <f t="shared" si="7"/>
        <v> </v>
      </c>
      <c r="I45" s="468" t="str">
        <f t="shared" si="8"/>
        <v> </v>
      </c>
      <c r="J45" s="468" t="str">
        <f t="shared" si="9"/>
        <v> </v>
      </c>
      <c r="K45" s="468" t="str">
        <f t="shared" si="10"/>
        <v> </v>
      </c>
      <c r="L45" s="468" t="str">
        <f t="shared" si="11"/>
        <v> </v>
      </c>
      <c r="M45" s="294">
        <v>203</v>
      </c>
      <c r="N45" s="508">
        <v>0</v>
      </c>
      <c r="O45" s="508">
        <v>0</v>
      </c>
      <c r="P45" s="508">
        <v>835</v>
      </c>
      <c r="Q45" s="508">
        <v>0</v>
      </c>
      <c r="R45" s="508">
        <v>0</v>
      </c>
      <c r="S45" s="508">
        <v>0</v>
      </c>
      <c r="T45" s="508">
        <v>0</v>
      </c>
      <c r="U45" s="508">
        <v>0</v>
      </c>
      <c r="V45" s="508">
        <v>0</v>
      </c>
      <c r="W45" s="508">
        <v>0</v>
      </c>
      <c r="X45" s="508">
        <v>0</v>
      </c>
      <c r="Y45" s="509"/>
      <c r="Z45" s="509"/>
    </row>
    <row r="46" spans="1:26" ht="13.5" customHeight="1">
      <c r="A46" s="239">
        <v>205</v>
      </c>
      <c r="B46" s="468" t="str">
        <f t="shared" si="1"/>
        <v> </v>
      </c>
      <c r="C46" s="468">
        <f t="shared" si="2"/>
        <v>740</v>
      </c>
      <c r="D46" s="468">
        <f t="shared" si="3"/>
        <v>846</v>
      </c>
      <c r="E46" s="468">
        <f t="shared" si="4"/>
        <v>1019</v>
      </c>
      <c r="F46" s="468">
        <f t="shared" si="5"/>
        <v>1196</v>
      </c>
      <c r="G46" s="468" t="str">
        <f t="shared" si="6"/>
        <v> </v>
      </c>
      <c r="H46" s="468" t="str">
        <f t="shared" si="7"/>
        <v> </v>
      </c>
      <c r="I46" s="468" t="str">
        <f t="shared" si="8"/>
        <v> </v>
      </c>
      <c r="J46" s="468">
        <f t="shared" si="9"/>
        <v>1639</v>
      </c>
      <c r="K46" s="468" t="str">
        <f t="shared" si="10"/>
        <v> </v>
      </c>
      <c r="L46" s="468" t="str">
        <f t="shared" si="11"/>
        <v> </v>
      </c>
      <c r="M46" s="294">
        <v>205</v>
      </c>
      <c r="N46" s="508">
        <v>0</v>
      </c>
      <c r="O46" s="508">
        <v>740</v>
      </c>
      <c r="P46" s="508">
        <v>846</v>
      </c>
      <c r="Q46" s="508">
        <v>1019</v>
      </c>
      <c r="R46" s="508">
        <v>1196</v>
      </c>
      <c r="S46" s="508">
        <v>0</v>
      </c>
      <c r="T46" s="508">
        <v>0</v>
      </c>
      <c r="U46" s="508">
        <v>0</v>
      </c>
      <c r="V46" s="508">
        <v>1639</v>
      </c>
      <c r="W46" s="508">
        <v>0</v>
      </c>
      <c r="X46" s="508">
        <v>0</v>
      </c>
      <c r="Y46" s="509"/>
      <c r="Z46" s="509"/>
    </row>
    <row r="47" spans="1:26" ht="13.5" customHeight="1">
      <c r="A47" s="239">
        <v>209</v>
      </c>
      <c r="B47" s="468" t="str">
        <f t="shared" si="1"/>
        <v> </v>
      </c>
      <c r="C47" s="468" t="str">
        <f t="shared" si="2"/>
        <v> </v>
      </c>
      <c r="D47" s="468">
        <f t="shared" si="3"/>
        <v>851</v>
      </c>
      <c r="E47" s="468" t="str">
        <f t="shared" si="4"/>
        <v> </v>
      </c>
      <c r="F47" s="468" t="str">
        <f t="shared" si="5"/>
        <v> </v>
      </c>
      <c r="G47" s="468" t="str">
        <f t="shared" si="6"/>
        <v> </v>
      </c>
      <c r="H47" s="468" t="str">
        <f t="shared" si="7"/>
        <v> </v>
      </c>
      <c r="I47" s="468" t="str">
        <f t="shared" si="8"/>
        <v> </v>
      </c>
      <c r="J47" s="468" t="str">
        <f t="shared" si="9"/>
        <v> </v>
      </c>
      <c r="K47" s="468" t="str">
        <f t="shared" si="10"/>
        <v> </v>
      </c>
      <c r="L47" s="468" t="str">
        <f t="shared" si="11"/>
        <v> </v>
      </c>
      <c r="M47" s="294">
        <v>209</v>
      </c>
      <c r="N47" s="508">
        <v>0</v>
      </c>
      <c r="O47" s="508">
        <v>0</v>
      </c>
      <c r="P47" s="508">
        <v>851</v>
      </c>
      <c r="Q47" s="508">
        <v>0</v>
      </c>
      <c r="R47" s="508">
        <v>0</v>
      </c>
      <c r="S47" s="508">
        <v>0</v>
      </c>
      <c r="T47" s="508">
        <v>0</v>
      </c>
      <c r="U47" s="508">
        <v>0</v>
      </c>
      <c r="V47" s="508">
        <v>0</v>
      </c>
      <c r="W47" s="508">
        <v>0</v>
      </c>
      <c r="X47" s="508">
        <v>0</v>
      </c>
      <c r="Y47" s="509"/>
      <c r="Z47" s="509"/>
    </row>
    <row r="48" spans="1:26" ht="13.5" customHeight="1">
      <c r="A48" s="239">
        <v>219</v>
      </c>
      <c r="B48" s="468" t="str">
        <f t="shared" si="1"/>
        <v> </v>
      </c>
      <c r="C48" s="468">
        <f t="shared" si="2"/>
        <v>795</v>
      </c>
      <c r="D48" s="468">
        <f t="shared" si="3"/>
        <v>803</v>
      </c>
      <c r="E48" s="468">
        <f t="shared" si="4"/>
        <v>910</v>
      </c>
      <c r="F48" s="468">
        <f t="shared" si="5"/>
        <v>1108</v>
      </c>
      <c r="G48" s="468">
        <f t="shared" si="6"/>
        <v>1296</v>
      </c>
      <c r="H48" s="468">
        <f t="shared" si="7"/>
        <v>1635</v>
      </c>
      <c r="I48" s="468">
        <f t="shared" si="8"/>
        <v>1761</v>
      </c>
      <c r="J48" s="468">
        <f t="shared" si="9"/>
        <v>1880</v>
      </c>
      <c r="K48" s="468">
        <f t="shared" si="10"/>
        <v>2078</v>
      </c>
      <c r="L48" s="468">
        <f t="shared" si="11"/>
        <v>2341</v>
      </c>
      <c r="M48" s="294">
        <v>219</v>
      </c>
      <c r="N48" s="508">
        <v>0</v>
      </c>
      <c r="O48" s="508">
        <v>795</v>
      </c>
      <c r="P48" s="508">
        <v>803</v>
      </c>
      <c r="Q48" s="508">
        <v>910</v>
      </c>
      <c r="R48" s="508">
        <v>1108</v>
      </c>
      <c r="S48" s="508">
        <v>1296</v>
      </c>
      <c r="T48" s="508">
        <v>1635</v>
      </c>
      <c r="U48" s="508">
        <v>1761</v>
      </c>
      <c r="V48" s="508">
        <v>1880</v>
      </c>
      <c r="W48" s="508">
        <v>2078</v>
      </c>
      <c r="X48" s="508">
        <v>2341</v>
      </c>
      <c r="Y48" s="509"/>
      <c r="Z48" s="509"/>
    </row>
    <row r="49" spans="1:26" ht="13.5" customHeight="1">
      <c r="A49" s="239">
        <v>230</v>
      </c>
      <c r="B49" s="468" t="str">
        <f t="shared" si="1"/>
        <v> </v>
      </c>
      <c r="C49" s="468" t="str">
        <f t="shared" si="2"/>
        <v> </v>
      </c>
      <c r="D49" s="468">
        <f t="shared" si="3"/>
        <v>984</v>
      </c>
      <c r="E49" s="468" t="str">
        <f t="shared" si="4"/>
        <v> </v>
      </c>
      <c r="F49" s="468">
        <f t="shared" si="5"/>
        <v>1370</v>
      </c>
      <c r="G49" s="468">
        <f t="shared" si="6"/>
        <v>1554</v>
      </c>
      <c r="H49" s="468" t="str">
        <f t="shared" si="7"/>
        <v> </v>
      </c>
      <c r="I49" s="468" t="str">
        <f t="shared" si="8"/>
        <v> </v>
      </c>
      <c r="J49" s="468">
        <f t="shared" si="9"/>
        <v>1956</v>
      </c>
      <c r="K49" s="468" t="str">
        <f t="shared" si="10"/>
        <v> </v>
      </c>
      <c r="L49" s="468" t="str">
        <f t="shared" si="11"/>
        <v> </v>
      </c>
      <c r="M49" s="294">
        <v>230</v>
      </c>
      <c r="N49" s="508">
        <v>0</v>
      </c>
      <c r="O49" s="508">
        <v>0</v>
      </c>
      <c r="P49" s="508">
        <v>984</v>
      </c>
      <c r="Q49" s="508">
        <v>0</v>
      </c>
      <c r="R49" s="508">
        <v>1370</v>
      </c>
      <c r="S49" s="508">
        <v>1554</v>
      </c>
      <c r="T49" s="508">
        <v>0</v>
      </c>
      <c r="U49" s="508">
        <v>0</v>
      </c>
      <c r="V49" s="508">
        <v>1956</v>
      </c>
      <c r="W49" s="508">
        <v>0</v>
      </c>
      <c r="X49" s="508">
        <v>0</v>
      </c>
      <c r="Y49" s="509"/>
      <c r="Z49" s="509"/>
    </row>
    <row r="50" spans="1:26" ht="13.5" customHeight="1">
      <c r="A50" s="239">
        <v>245</v>
      </c>
      <c r="B50" s="468" t="str">
        <f t="shared" si="1"/>
        <v> </v>
      </c>
      <c r="C50" s="468" t="str">
        <f t="shared" si="2"/>
        <v> </v>
      </c>
      <c r="D50" s="468">
        <f t="shared" si="3"/>
        <v>1050</v>
      </c>
      <c r="E50" s="468">
        <f t="shared" si="4"/>
        <v>1256</v>
      </c>
      <c r="F50" s="468">
        <f t="shared" si="5"/>
        <v>1461</v>
      </c>
      <c r="G50" s="468">
        <f t="shared" si="6"/>
        <v>1656</v>
      </c>
      <c r="H50" s="468">
        <f t="shared" si="7"/>
        <v>1823</v>
      </c>
      <c r="I50" s="468" t="str">
        <f t="shared" si="8"/>
        <v> </v>
      </c>
      <c r="J50" s="468">
        <f t="shared" si="9"/>
        <v>2069</v>
      </c>
      <c r="K50" s="468" t="str">
        <f t="shared" si="10"/>
        <v> </v>
      </c>
      <c r="L50" s="468" t="str">
        <f t="shared" si="11"/>
        <v> </v>
      </c>
      <c r="M50" s="294">
        <v>245</v>
      </c>
      <c r="N50" s="508">
        <v>0</v>
      </c>
      <c r="O50" s="508">
        <v>0</v>
      </c>
      <c r="P50" s="508">
        <v>1050</v>
      </c>
      <c r="Q50" s="508">
        <v>1256</v>
      </c>
      <c r="R50" s="508">
        <v>1461</v>
      </c>
      <c r="S50" s="508">
        <v>1656</v>
      </c>
      <c r="T50" s="508">
        <v>1823</v>
      </c>
      <c r="U50" s="508">
        <v>0</v>
      </c>
      <c r="V50" s="508">
        <v>2069</v>
      </c>
      <c r="W50" s="508">
        <v>0</v>
      </c>
      <c r="X50" s="508">
        <v>0</v>
      </c>
      <c r="Y50" s="509"/>
      <c r="Z50" s="509"/>
    </row>
    <row r="51" spans="1:26" ht="13.5" customHeight="1">
      <c r="A51" s="239">
        <v>251</v>
      </c>
      <c r="B51" s="468" t="str">
        <f t="shared" si="1"/>
        <v> </v>
      </c>
      <c r="C51" s="468" t="str">
        <f t="shared" si="2"/>
        <v> </v>
      </c>
      <c r="D51" s="468">
        <f t="shared" si="3"/>
        <v>1078</v>
      </c>
      <c r="E51" s="468" t="str">
        <f t="shared" si="4"/>
        <v> </v>
      </c>
      <c r="F51" s="468" t="str">
        <f t="shared" si="5"/>
        <v> </v>
      </c>
      <c r="G51" s="468">
        <f t="shared" si="6"/>
        <v>1703</v>
      </c>
      <c r="H51" s="468" t="str">
        <f t="shared" si="7"/>
        <v> </v>
      </c>
      <c r="I51" s="468" t="str">
        <f t="shared" si="8"/>
        <v> </v>
      </c>
      <c r="J51" s="468">
        <f t="shared" si="9"/>
        <v>2110</v>
      </c>
      <c r="K51" s="468" t="str">
        <f t="shared" si="10"/>
        <v> </v>
      </c>
      <c r="L51" s="468" t="str">
        <f t="shared" si="11"/>
        <v> </v>
      </c>
      <c r="M51" s="294">
        <v>251</v>
      </c>
      <c r="N51" s="508">
        <v>0</v>
      </c>
      <c r="O51" s="508">
        <v>0</v>
      </c>
      <c r="P51" s="508">
        <v>1078</v>
      </c>
      <c r="Q51" s="508">
        <v>0</v>
      </c>
      <c r="R51" s="508">
        <v>0</v>
      </c>
      <c r="S51" s="508">
        <v>1703</v>
      </c>
      <c r="T51" s="508">
        <v>0</v>
      </c>
      <c r="U51" s="508">
        <v>0</v>
      </c>
      <c r="V51" s="508">
        <v>2110</v>
      </c>
      <c r="W51" s="508">
        <v>0</v>
      </c>
      <c r="X51" s="508">
        <v>0</v>
      </c>
      <c r="Y51" s="509"/>
      <c r="Z51" s="509"/>
    </row>
    <row r="52" spans="1:26" ht="13.5" customHeight="1">
      <c r="A52" s="239">
        <v>253</v>
      </c>
      <c r="B52" s="468" t="str">
        <f t="shared" si="1"/>
        <v> </v>
      </c>
      <c r="C52" s="468" t="str">
        <f t="shared" si="2"/>
        <v> </v>
      </c>
      <c r="D52" s="468">
        <f t="shared" si="3"/>
        <v>1088</v>
      </c>
      <c r="E52" s="468">
        <f t="shared" si="4"/>
        <v>1295</v>
      </c>
      <c r="F52" s="468">
        <f t="shared" si="5"/>
        <v>1500</v>
      </c>
      <c r="G52" s="468">
        <f t="shared" si="6"/>
        <v>1709</v>
      </c>
      <c r="H52" s="468" t="str">
        <f t="shared" si="7"/>
        <v> </v>
      </c>
      <c r="I52" s="468" t="str">
        <f t="shared" si="8"/>
        <v> </v>
      </c>
      <c r="J52" s="468">
        <f t="shared" si="9"/>
        <v>2125</v>
      </c>
      <c r="K52" s="468" t="str">
        <f t="shared" si="10"/>
        <v> </v>
      </c>
      <c r="L52" s="468" t="str">
        <f t="shared" si="11"/>
        <v> </v>
      </c>
      <c r="M52" s="294">
        <v>253</v>
      </c>
      <c r="N52" s="508">
        <v>0</v>
      </c>
      <c r="O52" s="508">
        <v>0</v>
      </c>
      <c r="P52" s="508">
        <v>1088</v>
      </c>
      <c r="Q52" s="508">
        <v>1295</v>
      </c>
      <c r="R52" s="508">
        <v>1500</v>
      </c>
      <c r="S52" s="508">
        <v>1709</v>
      </c>
      <c r="T52" s="508">
        <v>0</v>
      </c>
      <c r="U52" s="508">
        <v>0</v>
      </c>
      <c r="V52" s="508">
        <v>2125</v>
      </c>
      <c r="W52" s="508">
        <v>0</v>
      </c>
      <c r="X52" s="508">
        <v>0</v>
      </c>
      <c r="Y52" s="509"/>
      <c r="Z52" s="509"/>
    </row>
    <row r="53" spans="1:26" ht="13.5" customHeight="1">
      <c r="A53" s="239">
        <v>260</v>
      </c>
      <c r="B53" s="468" t="str">
        <f t="shared" si="1"/>
        <v> </v>
      </c>
      <c r="C53" s="468" t="str">
        <f t="shared" si="2"/>
        <v> </v>
      </c>
      <c r="D53" s="468">
        <f t="shared" si="3"/>
        <v>1130</v>
      </c>
      <c r="E53" s="468" t="str">
        <f t="shared" si="4"/>
        <v> </v>
      </c>
      <c r="F53" s="468" t="str">
        <f t="shared" si="5"/>
        <v> </v>
      </c>
      <c r="G53" s="468" t="str">
        <f t="shared" si="6"/>
        <v> </v>
      </c>
      <c r="H53" s="468" t="str">
        <f t="shared" si="7"/>
        <v> </v>
      </c>
      <c r="I53" s="468" t="str">
        <f t="shared" si="8"/>
        <v> </v>
      </c>
      <c r="J53" s="468" t="str">
        <f t="shared" si="9"/>
        <v> </v>
      </c>
      <c r="K53" s="468" t="str">
        <f t="shared" si="10"/>
        <v> </v>
      </c>
      <c r="L53" s="468" t="str">
        <f t="shared" si="11"/>
        <v> </v>
      </c>
      <c r="M53" s="294">
        <v>260</v>
      </c>
      <c r="N53" s="508">
        <v>0</v>
      </c>
      <c r="O53" s="508">
        <v>0</v>
      </c>
      <c r="P53" s="508">
        <v>1130</v>
      </c>
      <c r="Q53" s="508">
        <v>0</v>
      </c>
      <c r="R53" s="508">
        <v>0</v>
      </c>
      <c r="S53" s="508">
        <v>0</v>
      </c>
      <c r="T53" s="508">
        <v>0</v>
      </c>
      <c r="U53" s="508">
        <v>0</v>
      </c>
      <c r="V53" s="508">
        <v>0</v>
      </c>
      <c r="W53" s="508">
        <v>0</v>
      </c>
      <c r="X53" s="508">
        <v>0</v>
      </c>
      <c r="Y53" s="509"/>
      <c r="Z53" s="509"/>
    </row>
    <row r="54" spans="1:26" ht="13.5" customHeight="1">
      <c r="A54" s="239">
        <v>267</v>
      </c>
      <c r="B54" s="468" t="str">
        <f t="shared" si="1"/>
        <v> </v>
      </c>
      <c r="C54" s="468" t="str">
        <f t="shared" si="2"/>
        <v> </v>
      </c>
      <c r="D54" s="468">
        <f t="shared" si="3"/>
        <v>1143</v>
      </c>
      <c r="E54" s="468">
        <f t="shared" si="4"/>
        <v>1369</v>
      </c>
      <c r="F54" s="468">
        <f t="shared" si="5"/>
        <v>1601</v>
      </c>
      <c r="G54" s="468" t="str">
        <f t="shared" si="6"/>
        <v> </v>
      </c>
      <c r="H54" s="468" t="str">
        <f t="shared" si="7"/>
        <v> </v>
      </c>
      <c r="I54" s="468" t="str">
        <f t="shared" si="8"/>
        <v> </v>
      </c>
      <c r="J54" s="468">
        <f t="shared" si="9"/>
        <v>2234</v>
      </c>
      <c r="K54" s="468" t="str">
        <f t="shared" si="10"/>
        <v> </v>
      </c>
      <c r="L54" s="468" t="str">
        <f t="shared" si="11"/>
        <v> </v>
      </c>
      <c r="M54" s="294">
        <v>267</v>
      </c>
      <c r="N54" s="508">
        <v>0</v>
      </c>
      <c r="O54" s="508">
        <v>0</v>
      </c>
      <c r="P54" s="508">
        <v>1143</v>
      </c>
      <c r="Q54" s="508">
        <v>1369</v>
      </c>
      <c r="R54" s="508">
        <v>1601</v>
      </c>
      <c r="S54" s="508">
        <v>0</v>
      </c>
      <c r="T54" s="508">
        <v>0</v>
      </c>
      <c r="U54" s="508">
        <v>0</v>
      </c>
      <c r="V54" s="508">
        <v>2234</v>
      </c>
      <c r="W54" s="508">
        <v>0</v>
      </c>
      <c r="X54" s="508">
        <v>0</v>
      </c>
      <c r="Y54" s="509"/>
      <c r="Z54" s="509"/>
    </row>
    <row r="55" spans="1:26" ht="13.5" customHeight="1">
      <c r="A55" s="239">
        <v>273</v>
      </c>
      <c r="B55" s="468" t="str">
        <f t="shared" si="1"/>
        <v> </v>
      </c>
      <c r="C55" s="468">
        <f t="shared" si="2"/>
        <v>1050</v>
      </c>
      <c r="D55" s="468">
        <f t="shared" si="3"/>
        <v>1086</v>
      </c>
      <c r="E55" s="468">
        <f t="shared" si="4"/>
        <v>1274</v>
      </c>
      <c r="F55" s="468">
        <f t="shared" si="5"/>
        <v>1629</v>
      </c>
      <c r="G55" s="468">
        <f t="shared" si="6"/>
        <v>1844</v>
      </c>
      <c r="H55" s="468">
        <f t="shared" si="7"/>
        <v>2013</v>
      </c>
      <c r="I55" s="468">
        <f t="shared" si="8"/>
        <v>2140</v>
      </c>
      <c r="J55" s="468">
        <f t="shared" si="9"/>
        <v>2278</v>
      </c>
      <c r="K55" s="468" t="str">
        <f t="shared" si="10"/>
        <v> </v>
      </c>
      <c r="L55" s="468">
        <f t="shared" si="11"/>
        <v>2791</v>
      </c>
      <c r="M55" s="294">
        <v>273</v>
      </c>
      <c r="N55" s="508">
        <v>0</v>
      </c>
      <c r="O55" s="508">
        <v>1050</v>
      </c>
      <c r="P55" s="508">
        <v>1086</v>
      </c>
      <c r="Q55" s="508">
        <v>1274</v>
      </c>
      <c r="R55" s="508">
        <v>1629</v>
      </c>
      <c r="S55" s="508">
        <v>1844</v>
      </c>
      <c r="T55" s="508">
        <v>2013</v>
      </c>
      <c r="U55" s="508">
        <v>2140</v>
      </c>
      <c r="V55" s="508">
        <v>2278</v>
      </c>
      <c r="W55" s="508">
        <v>0</v>
      </c>
      <c r="X55" s="508">
        <v>2791</v>
      </c>
      <c r="Y55" s="509"/>
      <c r="Z55" s="509"/>
    </row>
    <row r="56" spans="1:26" ht="13.5" customHeight="1">
      <c r="A56" s="239">
        <v>280</v>
      </c>
      <c r="B56" s="468" t="str">
        <f t="shared" si="1"/>
        <v> </v>
      </c>
      <c r="C56" s="468" t="str">
        <f t="shared" si="2"/>
        <v> </v>
      </c>
      <c r="D56" s="468" t="str">
        <f t="shared" si="3"/>
        <v> </v>
      </c>
      <c r="E56" s="468" t="str">
        <f t="shared" si="4"/>
        <v> </v>
      </c>
      <c r="F56" s="468">
        <f t="shared" si="5"/>
        <v>1646</v>
      </c>
      <c r="G56" s="468" t="str">
        <f t="shared" si="6"/>
        <v> </v>
      </c>
      <c r="H56" s="468" t="str">
        <f t="shared" si="7"/>
        <v> </v>
      </c>
      <c r="I56" s="468" t="str">
        <f t="shared" si="8"/>
        <v> </v>
      </c>
      <c r="J56" s="468">
        <f t="shared" si="9"/>
        <v>2298</v>
      </c>
      <c r="K56" s="468" t="str">
        <f t="shared" si="10"/>
        <v> </v>
      </c>
      <c r="L56" s="468" t="str">
        <f t="shared" si="11"/>
        <v> </v>
      </c>
      <c r="M56" s="294">
        <v>280</v>
      </c>
      <c r="N56" s="508">
        <v>0</v>
      </c>
      <c r="O56" s="508">
        <v>0</v>
      </c>
      <c r="P56" s="508">
        <v>0</v>
      </c>
      <c r="Q56" s="508">
        <v>0</v>
      </c>
      <c r="R56" s="508">
        <v>1646</v>
      </c>
      <c r="S56" s="508">
        <v>0</v>
      </c>
      <c r="T56" s="508">
        <v>0</v>
      </c>
      <c r="U56" s="508">
        <v>0</v>
      </c>
      <c r="V56" s="508">
        <v>2298</v>
      </c>
      <c r="W56" s="508">
        <v>0</v>
      </c>
      <c r="X56" s="508">
        <v>0</v>
      </c>
      <c r="Y56" s="509"/>
      <c r="Z56" s="509"/>
    </row>
    <row r="57" spans="1:26" ht="13.5" customHeight="1">
      <c r="A57" s="239">
        <v>303</v>
      </c>
      <c r="B57" s="468" t="str">
        <f t="shared" si="1"/>
        <v> </v>
      </c>
      <c r="C57" s="468" t="str">
        <f t="shared" si="2"/>
        <v> </v>
      </c>
      <c r="D57" s="468">
        <f t="shared" si="3"/>
        <v>1333</v>
      </c>
      <c r="E57" s="468" t="str">
        <f t="shared" si="4"/>
        <v> </v>
      </c>
      <c r="F57" s="468" t="str">
        <f t="shared" si="5"/>
        <v> </v>
      </c>
      <c r="G57" s="468" t="str">
        <f t="shared" si="6"/>
        <v> </v>
      </c>
      <c r="H57" s="468" t="str">
        <f t="shared" si="7"/>
        <v> </v>
      </c>
      <c r="I57" s="468" t="str">
        <f t="shared" si="8"/>
        <v> </v>
      </c>
      <c r="J57" s="468">
        <f t="shared" si="9"/>
        <v>2489</v>
      </c>
      <c r="K57" s="468" t="str">
        <f t="shared" si="10"/>
        <v> </v>
      </c>
      <c r="L57" s="468" t="str">
        <f t="shared" si="11"/>
        <v> </v>
      </c>
      <c r="M57" s="294">
        <v>303</v>
      </c>
      <c r="N57" s="508">
        <v>0</v>
      </c>
      <c r="O57" s="508">
        <v>0</v>
      </c>
      <c r="P57" s="508">
        <v>1333</v>
      </c>
      <c r="Q57" s="508">
        <v>0</v>
      </c>
      <c r="R57" s="508">
        <v>0</v>
      </c>
      <c r="S57" s="508">
        <v>0</v>
      </c>
      <c r="T57" s="508">
        <v>0</v>
      </c>
      <c r="U57" s="508">
        <v>0</v>
      </c>
      <c r="V57" s="508">
        <v>2489</v>
      </c>
      <c r="W57" s="508">
        <v>0</v>
      </c>
      <c r="X57" s="508">
        <v>0</v>
      </c>
      <c r="Y57" s="509"/>
      <c r="Z57" s="509"/>
    </row>
    <row r="58" spans="1:26" ht="13.5" customHeight="1">
      <c r="A58" s="239">
        <v>305</v>
      </c>
      <c r="B58" s="468" t="str">
        <f t="shared" si="1"/>
        <v> </v>
      </c>
      <c r="C58" s="468" t="str">
        <f t="shared" si="2"/>
        <v> </v>
      </c>
      <c r="D58" s="468" t="str">
        <f t="shared" si="3"/>
        <v> </v>
      </c>
      <c r="E58" s="468">
        <f t="shared" si="4"/>
        <v>1571</v>
      </c>
      <c r="F58" s="468">
        <f t="shared" si="5"/>
        <v>1809</v>
      </c>
      <c r="G58" s="468" t="str">
        <f t="shared" si="6"/>
        <v> </v>
      </c>
      <c r="H58" s="468" t="str">
        <f t="shared" si="7"/>
        <v> </v>
      </c>
      <c r="I58" s="468" t="str">
        <f t="shared" si="8"/>
        <v> </v>
      </c>
      <c r="J58" s="468">
        <f t="shared" si="9"/>
        <v>2493</v>
      </c>
      <c r="K58" s="468" t="str">
        <f t="shared" si="10"/>
        <v> </v>
      </c>
      <c r="L58" s="468" t="str">
        <f t="shared" si="11"/>
        <v> </v>
      </c>
      <c r="M58" s="294">
        <v>305</v>
      </c>
      <c r="N58" s="508">
        <v>0</v>
      </c>
      <c r="O58" s="508">
        <v>0</v>
      </c>
      <c r="P58" s="508">
        <v>0</v>
      </c>
      <c r="Q58" s="508">
        <v>1571</v>
      </c>
      <c r="R58" s="508">
        <v>1809</v>
      </c>
      <c r="S58" s="508">
        <v>0</v>
      </c>
      <c r="T58" s="508">
        <v>0</v>
      </c>
      <c r="U58" s="508">
        <v>0</v>
      </c>
      <c r="V58" s="508">
        <v>2493</v>
      </c>
      <c r="W58" s="508">
        <v>0</v>
      </c>
      <c r="X58" s="508">
        <v>0</v>
      </c>
      <c r="Y58" s="509"/>
      <c r="Z58" s="509"/>
    </row>
    <row r="59" spans="1:25" ht="13.5" customHeight="1">
      <c r="A59" s="239">
        <v>318</v>
      </c>
      <c r="B59" s="468" t="str">
        <f t="shared" si="1"/>
        <v> </v>
      </c>
      <c r="C59" s="468" t="str">
        <f t="shared" si="2"/>
        <v> </v>
      </c>
      <c r="D59" s="468" t="str">
        <f t="shared" si="3"/>
        <v> </v>
      </c>
      <c r="E59" s="468">
        <f t="shared" si="4"/>
        <v>1656</v>
      </c>
      <c r="F59" s="468" t="str">
        <f t="shared" si="5"/>
        <v> </v>
      </c>
      <c r="G59" s="468" t="str">
        <f t="shared" si="6"/>
        <v> </v>
      </c>
      <c r="H59" s="468">
        <f t="shared" si="7"/>
        <v>2315</v>
      </c>
      <c r="I59" s="468" t="str">
        <f t="shared" si="8"/>
        <v> </v>
      </c>
      <c r="J59" s="468">
        <f t="shared" si="9"/>
        <v>2604</v>
      </c>
      <c r="K59" s="468" t="str">
        <f t="shared" si="10"/>
        <v> </v>
      </c>
      <c r="L59" s="468" t="str">
        <f t="shared" si="11"/>
        <v> </v>
      </c>
      <c r="M59" s="294">
        <v>318</v>
      </c>
      <c r="N59" s="508">
        <v>0</v>
      </c>
      <c r="O59" s="508">
        <v>0</v>
      </c>
      <c r="P59" s="508">
        <v>0</v>
      </c>
      <c r="Q59" s="508">
        <v>1656</v>
      </c>
      <c r="R59" s="508">
        <v>0</v>
      </c>
      <c r="S59" s="508">
        <v>0</v>
      </c>
      <c r="T59" s="508">
        <v>2315</v>
      </c>
      <c r="U59" s="508">
        <v>0</v>
      </c>
      <c r="V59" s="508">
        <v>2604</v>
      </c>
      <c r="W59" s="508">
        <v>0</v>
      </c>
      <c r="X59" s="508">
        <v>0</v>
      </c>
      <c r="Y59" s="509"/>
    </row>
    <row r="60" spans="1:25" ht="13.5" customHeight="1">
      <c r="A60" s="239">
        <v>324</v>
      </c>
      <c r="B60" s="468" t="str">
        <f t="shared" si="1"/>
        <v> </v>
      </c>
      <c r="C60" s="468" t="str">
        <f t="shared" si="2"/>
        <v> </v>
      </c>
      <c r="D60" s="468" t="str">
        <f t="shared" si="3"/>
        <v> </v>
      </c>
      <c r="E60" s="468">
        <f t="shared" si="4"/>
        <v>1680</v>
      </c>
      <c r="F60" s="468">
        <f t="shared" si="5"/>
        <v>1943</v>
      </c>
      <c r="G60" s="468">
        <f t="shared" si="6"/>
        <v>2176</v>
      </c>
      <c r="H60" s="468">
        <f t="shared" si="7"/>
        <v>2365</v>
      </c>
      <c r="I60" s="468" t="str">
        <f t="shared" si="8"/>
        <v> </v>
      </c>
      <c r="J60" s="468">
        <f t="shared" si="9"/>
        <v>2654</v>
      </c>
      <c r="K60" s="468" t="str">
        <f t="shared" si="10"/>
        <v> </v>
      </c>
      <c r="L60" s="468" t="str">
        <f t="shared" si="11"/>
        <v> </v>
      </c>
      <c r="M60" s="294">
        <v>324</v>
      </c>
      <c r="N60" s="508">
        <v>0</v>
      </c>
      <c r="O60" s="508">
        <v>0</v>
      </c>
      <c r="P60" s="508">
        <v>0</v>
      </c>
      <c r="Q60" s="508">
        <v>1680</v>
      </c>
      <c r="R60" s="508">
        <v>1943</v>
      </c>
      <c r="S60" s="508">
        <v>2176</v>
      </c>
      <c r="T60" s="508">
        <v>2365</v>
      </c>
      <c r="U60" s="508">
        <v>0</v>
      </c>
      <c r="V60" s="508">
        <v>2654</v>
      </c>
      <c r="W60" s="508">
        <v>0</v>
      </c>
      <c r="X60" s="508">
        <v>0</v>
      </c>
      <c r="Y60" s="509"/>
    </row>
    <row r="61" spans="1:26" ht="13.5" customHeight="1">
      <c r="A61" s="239">
        <v>356</v>
      </c>
      <c r="B61" s="468" t="str">
        <f t="shared" si="1"/>
        <v> </v>
      </c>
      <c r="C61" s="468" t="str">
        <f t="shared" si="2"/>
        <v> </v>
      </c>
      <c r="D61" s="468" t="str">
        <f t="shared" si="3"/>
        <v> </v>
      </c>
      <c r="E61" s="468">
        <f t="shared" si="4"/>
        <v>1898</v>
      </c>
      <c r="F61" s="468">
        <f t="shared" si="5"/>
        <v>2169</v>
      </c>
      <c r="G61" s="468">
        <f t="shared" si="6"/>
        <v>2414</v>
      </c>
      <c r="H61" s="468" t="str">
        <f t="shared" si="7"/>
        <v> </v>
      </c>
      <c r="I61" s="468" t="str">
        <f t="shared" si="8"/>
        <v> </v>
      </c>
      <c r="J61" s="468" t="str">
        <f t="shared" si="9"/>
        <v> </v>
      </c>
      <c r="K61" s="468" t="str">
        <f t="shared" si="10"/>
        <v> </v>
      </c>
      <c r="L61" s="468" t="str">
        <f t="shared" si="11"/>
        <v> </v>
      </c>
      <c r="M61" s="294">
        <v>356</v>
      </c>
      <c r="N61" s="508">
        <v>0</v>
      </c>
      <c r="O61" s="508">
        <v>0</v>
      </c>
      <c r="P61" s="508">
        <v>0</v>
      </c>
      <c r="Q61" s="508">
        <v>1898</v>
      </c>
      <c r="R61" s="508">
        <v>2169</v>
      </c>
      <c r="S61" s="508">
        <v>2414</v>
      </c>
      <c r="T61" s="508">
        <v>0</v>
      </c>
      <c r="U61" s="508">
        <v>0</v>
      </c>
      <c r="V61" s="508">
        <v>0</v>
      </c>
      <c r="W61" s="508">
        <v>0</v>
      </c>
      <c r="X61" s="508">
        <v>0</v>
      </c>
      <c r="Y61" s="509"/>
      <c r="Z61" s="384"/>
    </row>
    <row r="62" spans="1:26" ht="13.5" customHeight="1">
      <c r="A62" s="240">
        <v>406</v>
      </c>
      <c r="B62" s="469" t="str">
        <f t="shared" si="1"/>
        <v> </v>
      </c>
      <c r="C62" s="469" t="str">
        <f t="shared" si="2"/>
        <v> </v>
      </c>
      <c r="D62" s="469" t="str">
        <f t="shared" si="3"/>
        <v> </v>
      </c>
      <c r="E62" s="469">
        <f t="shared" si="4"/>
        <v>2234</v>
      </c>
      <c r="F62" s="469" t="str">
        <f t="shared" si="5"/>
        <v> </v>
      </c>
      <c r="G62" s="469" t="str">
        <f t="shared" si="6"/>
        <v> </v>
      </c>
      <c r="H62" s="469" t="str">
        <f t="shared" si="7"/>
        <v> </v>
      </c>
      <c r="I62" s="469" t="str">
        <f t="shared" si="8"/>
        <v> </v>
      </c>
      <c r="J62" s="469" t="str">
        <f t="shared" si="9"/>
        <v> </v>
      </c>
      <c r="K62" s="469" t="str">
        <f t="shared" si="10"/>
        <v> </v>
      </c>
      <c r="L62" s="469" t="str">
        <f t="shared" si="11"/>
        <v> </v>
      </c>
      <c r="M62" s="294">
        <v>406</v>
      </c>
      <c r="N62" s="290">
        <v>0</v>
      </c>
      <c r="O62" s="290">
        <v>0</v>
      </c>
      <c r="P62" s="290">
        <v>0</v>
      </c>
      <c r="Q62" s="290">
        <v>2234</v>
      </c>
      <c r="R62" s="290">
        <v>0</v>
      </c>
      <c r="S62" s="290">
        <v>0</v>
      </c>
      <c r="T62" s="290">
        <v>0</v>
      </c>
      <c r="U62" s="290">
        <v>0</v>
      </c>
      <c r="V62" s="290">
        <v>0</v>
      </c>
      <c r="W62" s="290">
        <v>0</v>
      </c>
      <c r="X62" s="290">
        <v>0</v>
      </c>
      <c r="Y62" s="509"/>
      <c r="Z62" s="384"/>
    </row>
    <row r="63" spans="1:13" s="515" customFormat="1" ht="13.5" customHeight="1">
      <c r="A63" s="235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7"/>
    </row>
    <row r="64" spans="10:26" s="515" customFormat="1" ht="45" customHeight="1">
      <c r="J64" s="516" t="s">
        <v>22</v>
      </c>
      <c r="M64" s="517"/>
      <c r="Z64" s="384"/>
    </row>
    <row r="65" spans="1:13" s="384" customFormat="1" ht="13.5" customHeight="1">
      <c r="A65" s="518" t="s">
        <v>21</v>
      </c>
      <c r="B65" s="516"/>
      <c r="C65" s="518"/>
      <c r="D65" s="516"/>
      <c r="E65" s="518"/>
      <c r="F65" s="516"/>
      <c r="G65" s="518"/>
      <c r="H65" s="516"/>
      <c r="I65" s="518"/>
      <c r="J65" s="519" t="s">
        <v>194</v>
      </c>
      <c r="M65" s="513"/>
    </row>
    <row r="66" spans="1:13" s="384" customFormat="1" ht="13.5" customHeight="1">
      <c r="A66" s="520" t="s">
        <v>23</v>
      </c>
      <c r="B66" s="516"/>
      <c r="C66" s="518"/>
      <c r="D66" s="516"/>
      <c r="E66" s="518"/>
      <c r="F66" s="516"/>
      <c r="G66" s="518"/>
      <c r="H66" s="516"/>
      <c r="I66" s="518"/>
      <c r="J66" s="519" t="s">
        <v>195</v>
      </c>
      <c r="M66" s="513"/>
    </row>
    <row r="67" spans="1:13" s="384" customFormat="1" ht="13.5" customHeight="1">
      <c r="A67" s="384" t="s">
        <v>24</v>
      </c>
      <c r="B67" s="521"/>
      <c r="D67" s="521"/>
      <c r="F67" s="521"/>
      <c r="H67" s="521"/>
      <c r="J67" s="519" t="s">
        <v>196</v>
      </c>
      <c r="M67" s="513"/>
    </row>
    <row r="68" spans="1:26" s="384" customFormat="1" ht="13.5" customHeight="1">
      <c r="A68" s="937" t="s">
        <v>141</v>
      </c>
      <c r="B68" s="937"/>
      <c r="C68" s="937"/>
      <c r="D68" s="937"/>
      <c r="E68" s="937"/>
      <c r="F68" s="937"/>
      <c r="G68" s="937"/>
      <c r="H68" s="937"/>
      <c r="I68" s="937"/>
      <c r="J68" s="519" t="s">
        <v>197</v>
      </c>
      <c r="M68" s="513"/>
      <c r="Z68" s="515"/>
    </row>
    <row r="69" spans="1:13" s="515" customFormat="1" ht="13.5" customHeight="1">
      <c r="A69" s="937"/>
      <c r="B69" s="937"/>
      <c r="C69" s="937"/>
      <c r="D69" s="937"/>
      <c r="E69" s="937"/>
      <c r="F69" s="937"/>
      <c r="G69" s="937"/>
      <c r="H69" s="937"/>
      <c r="I69" s="937"/>
      <c r="J69" s="519" t="s">
        <v>198</v>
      </c>
      <c r="M69" s="517"/>
    </row>
    <row r="70" spans="1:13" s="515" customFormat="1" ht="13.5" customHeight="1">
      <c r="A70" s="1029" t="s">
        <v>180</v>
      </c>
      <c r="B70" s="1029"/>
      <c r="C70" s="1029"/>
      <c r="D70" s="1029"/>
      <c r="E70" s="1029"/>
      <c r="F70" s="1029"/>
      <c r="G70" s="1029"/>
      <c r="H70" s="1029"/>
      <c r="I70" s="1029"/>
      <c r="M70" s="517"/>
    </row>
  </sheetData>
  <sheetProtection formatCells="0" formatColumns="0" formatRows="0"/>
  <autoFilter ref="M8:X62"/>
  <mergeCells count="11">
    <mergeCell ref="A5:N5"/>
    <mergeCell ref="A1:L1"/>
    <mergeCell ref="A2:L2"/>
    <mergeCell ref="A3:L3"/>
    <mergeCell ref="A4:L4"/>
    <mergeCell ref="A7:A8"/>
    <mergeCell ref="B7:L7"/>
    <mergeCell ref="N7:X7"/>
    <mergeCell ref="A70:I70"/>
    <mergeCell ref="A68:I69"/>
    <mergeCell ref="J6:K6"/>
  </mergeCells>
  <printOptions horizontalCentered="1" verticalCentered="1"/>
  <pageMargins left="0.24" right="0.1968503937007874" top="0.33" bottom="0.1968503937007874" header="0.2" footer="0.18"/>
  <pageSetup fitToHeight="1" fitToWidth="1" horizontalDpi="600" verticalDpi="600" orientation="landscape" paperSize="9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D842"/>
  <sheetViews>
    <sheetView view="pageBreakPreview" zoomScale="75" zoomScaleSheetLayoutView="75" zoomScalePageLayoutView="0" workbookViewId="0" topLeftCell="A1">
      <selection activeCell="A1" sqref="A1:D1"/>
    </sheetView>
  </sheetViews>
  <sheetFormatPr defaultColWidth="9.140625" defaultRowHeight="12.75"/>
  <cols>
    <col min="1" max="2" width="11.7109375" style="14" customWidth="1"/>
    <col min="3" max="3" width="20.7109375" style="14" customWidth="1"/>
    <col min="4" max="4" width="20.7109375" style="382" customWidth="1"/>
    <col min="5" max="16384" width="9.140625" style="1" customWidth="1"/>
  </cols>
  <sheetData>
    <row r="1" spans="1:4" s="345" customFormat="1" ht="69" customHeight="1">
      <c r="A1" s="1039" t="s">
        <v>181</v>
      </c>
      <c r="B1" s="1039"/>
      <c r="C1" s="1039"/>
      <c r="D1" s="1039"/>
    </row>
    <row r="2" spans="1:4" s="467" customFormat="1" ht="31.5" customHeight="1">
      <c r="A2" s="466" t="s">
        <v>162</v>
      </c>
      <c r="B2" s="466" t="s">
        <v>12</v>
      </c>
      <c r="C2" s="466" t="s">
        <v>163</v>
      </c>
      <c r="D2" s="380" t="s">
        <v>164</v>
      </c>
    </row>
    <row r="3" spans="1:4" s="153" customFormat="1" ht="15" customHeight="1">
      <c r="A3" s="652">
        <v>28</v>
      </c>
      <c r="B3" s="652">
        <v>40</v>
      </c>
      <c r="C3" s="652" t="s">
        <v>165</v>
      </c>
      <c r="D3" s="653">
        <v>0.014</v>
      </c>
    </row>
    <row r="4" spans="1:4" s="153" customFormat="1" ht="15" customHeight="1">
      <c r="A4" s="93">
        <v>28</v>
      </c>
      <c r="B4" s="93">
        <v>75</v>
      </c>
      <c r="C4" s="93" t="s">
        <v>165</v>
      </c>
      <c r="D4" s="402">
        <v>0.03</v>
      </c>
    </row>
    <row r="5" spans="1:4" ht="12.75">
      <c r="A5" s="650">
        <v>35</v>
      </c>
      <c r="B5" s="650">
        <v>30</v>
      </c>
      <c r="C5" s="650" t="s">
        <v>165</v>
      </c>
      <c r="D5" s="651">
        <v>0.009</v>
      </c>
    </row>
    <row r="6" spans="1:4" ht="12.75">
      <c r="A6" s="650">
        <v>35</v>
      </c>
      <c r="B6" s="650">
        <v>90</v>
      </c>
      <c r="C6" s="650" t="s">
        <v>165</v>
      </c>
      <c r="D6" s="651">
        <v>0.051</v>
      </c>
    </row>
    <row r="7" spans="1:4" ht="12.75">
      <c r="A7" s="75">
        <v>38</v>
      </c>
      <c r="B7" s="75">
        <v>80</v>
      </c>
      <c r="C7" s="75" t="s">
        <v>165</v>
      </c>
      <c r="D7" s="381">
        <v>0.037</v>
      </c>
    </row>
    <row r="8" spans="1:4" ht="12.75">
      <c r="A8" s="75">
        <v>42</v>
      </c>
      <c r="B8" s="75">
        <v>70</v>
      </c>
      <c r="C8" s="75" t="s">
        <v>165</v>
      </c>
      <c r="D8" s="381">
        <v>0.03</v>
      </c>
    </row>
    <row r="9" spans="1:4" ht="12.75">
      <c r="A9" s="75">
        <v>42</v>
      </c>
      <c r="B9" s="75">
        <v>75</v>
      </c>
      <c r="C9" s="75" t="s">
        <v>165</v>
      </c>
      <c r="D9" s="381">
        <v>0.04</v>
      </c>
    </row>
    <row r="10" spans="1:4" ht="12.75">
      <c r="A10" s="75">
        <v>42</v>
      </c>
      <c r="B10" s="75">
        <v>80</v>
      </c>
      <c r="C10" s="75" t="s">
        <v>165</v>
      </c>
      <c r="D10" s="381">
        <v>0.04</v>
      </c>
    </row>
    <row r="11" spans="1:4" ht="12.75">
      <c r="A11" s="75">
        <v>42</v>
      </c>
      <c r="B11" s="75">
        <v>100</v>
      </c>
      <c r="C11" s="75" t="s">
        <v>165</v>
      </c>
      <c r="D11" s="381">
        <v>0.018</v>
      </c>
    </row>
    <row r="12" spans="1:4" ht="12.75">
      <c r="A12" s="650">
        <v>48</v>
      </c>
      <c r="B12" s="650">
        <v>30</v>
      </c>
      <c r="C12" s="650" t="s">
        <v>165</v>
      </c>
      <c r="D12" s="651">
        <v>0.014</v>
      </c>
    </row>
    <row r="13" spans="1:4" ht="12.75">
      <c r="A13" s="650">
        <v>48</v>
      </c>
      <c r="B13" s="650">
        <v>50</v>
      </c>
      <c r="C13" s="650" t="s">
        <v>165</v>
      </c>
      <c r="D13" s="651">
        <v>0.029</v>
      </c>
    </row>
    <row r="14" spans="1:4" ht="12.75">
      <c r="A14" s="75">
        <v>48</v>
      </c>
      <c r="B14" s="75">
        <v>65</v>
      </c>
      <c r="C14" s="75" t="s">
        <v>165</v>
      </c>
      <c r="D14" s="381">
        <v>0.03</v>
      </c>
    </row>
    <row r="15" spans="1:4" ht="12.75">
      <c r="A15" s="75">
        <v>48</v>
      </c>
      <c r="B15" s="75">
        <v>70</v>
      </c>
      <c r="C15" s="75" t="s">
        <v>165</v>
      </c>
      <c r="D15" s="381">
        <v>0.033</v>
      </c>
    </row>
    <row r="16" spans="1:4" ht="12.75">
      <c r="A16" s="75">
        <v>48</v>
      </c>
      <c r="B16" s="75">
        <v>75</v>
      </c>
      <c r="C16" s="75" t="s">
        <v>165</v>
      </c>
      <c r="D16" s="381">
        <v>0.037</v>
      </c>
    </row>
    <row r="17" spans="1:4" ht="12.75">
      <c r="A17" s="75">
        <v>48</v>
      </c>
      <c r="B17" s="75">
        <v>80</v>
      </c>
      <c r="C17" s="75" t="s">
        <v>165</v>
      </c>
      <c r="D17" s="381">
        <v>0.042</v>
      </c>
    </row>
    <row r="18" spans="1:4" ht="12.75">
      <c r="A18" s="75">
        <v>48</v>
      </c>
      <c r="B18" s="75">
        <v>90</v>
      </c>
      <c r="C18" s="75" t="s">
        <v>165</v>
      </c>
      <c r="D18" s="381">
        <v>0.049</v>
      </c>
    </row>
    <row r="19" spans="1:4" ht="12.75">
      <c r="A19" s="75">
        <v>48</v>
      </c>
      <c r="B19" s="75">
        <v>100</v>
      </c>
      <c r="C19" s="75" t="s">
        <v>165</v>
      </c>
      <c r="D19" s="381">
        <v>0.061</v>
      </c>
    </row>
    <row r="20" spans="1:4" ht="12.75">
      <c r="A20" s="75">
        <v>54</v>
      </c>
      <c r="B20" s="75">
        <v>65</v>
      </c>
      <c r="C20" s="75" t="s">
        <v>165</v>
      </c>
      <c r="D20" s="381">
        <v>0.036</v>
      </c>
    </row>
    <row r="21" spans="1:4" ht="12.75">
      <c r="A21" s="75">
        <v>60</v>
      </c>
      <c r="B21" s="75">
        <v>40</v>
      </c>
      <c r="C21" s="75" t="s">
        <v>165</v>
      </c>
      <c r="D21" s="381">
        <v>0.029</v>
      </c>
    </row>
    <row r="22" spans="1:4" ht="12.75">
      <c r="A22" s="75">
        <v>60</v>
      </c>
      <c r="B22" s="75">
        <v>50</v>
      </c>
      <c r="C22" s="75" t="s">
        <v>165</v>
      </c>
      <c r="D22" s="381">
        <v>0.024</v>
      </c>
    </row>
    <row r="23" spans="1:4" ht="12.75">
      <c r="A23" s="75">
        <v>60</v>
      </c>
      <c r="B23" s="75">
        <v>60</v>
      </c>
      <c r="C23" s="75" t="s">
        <v>165</v>
      </c>
      <c r="D23" s="381">
        <v>0.03</v>
      </c>
    </row>
    <row r="24" spans="1:4" ht="12.75">
      <c r="A24" s="75">
        <v>60</v>
      </c>
      <c r="B24" s="75">
        <v>65</v>
      </c>
      <c r="C24" s="75" t="s">
        <v>165</v>
      </c>
      <c r="D24" s="381">
        <v>0.034</v>
      </c>
    </row>
    <row r="25" spans="1:4" ht="12.75">
      <c r="A25" s="75">
        <v>60</v>
      </c>
      <c r="B25" s="75">
        <v>70</v>
      </c>
      <c r="C25" s="75" t="s">
        <v>165</v>
      </c>
      <c r="D25" s="381">
        <v>0.037</v>
      </c>
    </row>
    <row r="26" spans="1:4" ht="12.75">
      <c r="A26" s="75">
        <v>60</v>
      </c>
      <c r="B26" s="75">
        <v>75</v>
      </c>
      <c r="C26" s="75" t="s">
        <v>165</v>
      </c>
      <c r="D26" s="381">
        <v>0.042</v>
      </c>
    </row>
    <row r="27" spans="1:4" ht="12.75">
      <c r="A27" s="75">
        <v>60</v>
      </c>
      <c r="B27" s="75">
        <v>80</v>
      </c>
      <c r="C27" s="75" t="s">
        <v>165</v>
      </c>
      <c r="D27" s="381">
        <v>0.045</v>
      </c>
    </row>
    <row r="28" spans="1:4" ht="12.75">
      <c r="A28" s="75">
        <v>60</v>
      </c>
      <c r="B28" s="75">
        <v>85</v>
      </c>
      <c r="C28" s="75" t="s">
        <v>165</v>
      </c>
      <c r="D28" s="381">
        <v>0.045</v>
      </c>
    </row>
    <row r="29" spans="1:4" ht="12.75">
      <c r="A29" s="75">
        <v>60</v>
      </c>
      <c r="B29" s="75">
        <v>90</v>
      </c>
      <c r="C29" s="75" t="s">
        <v>165</v>
      </c>
      <c r="D29" s="381">
        <v>0.055</v>
      </c>
    </row>
    <row r="30" spans="1:4" ht="12.75">
      <c r="A30" s="75">
        <v>60</v>
      </c>
      <c r="B30" s="75">
        <v>95</v>
      </c>
      <c r="C30" s="75" t="s">
        <v>165</v>
      </c>
      <c r="D30" s="381">
        <v>0.063</v>
      </c>
    </row>
    <row r="31" spans="1:4" ht="12.75">
      <c r="A31" s="75">
        <v>60</v>
      </c>
      <c r="B31" s="75">
        <v>100</v>
      </c>
      <c r="C31" s="75" t="s">
        <v>165</v>
      </c>
      <c r="D31" s="381">
        <v>0.065</v>
      </c>
    </row>
    <row r="32" spans="1:4" ht="12.75">
      <c r="A32" s="75">
        <v>60</v>
      </c>
      <c r="B32" s="75">
        <v>110</v>
      </c>
      <c r="C32" s="75" t="s">
        <v>165</v>
      </c>
      <c r="D32" s="381">
        <v>0.078</v>
      </c>
    </row>
    <row r="33" spans="1:4" ht="12.75">
      <c r="A33" s="75">
        <v>60</v>
      </c>
      <c r="B33" s="75">
        <v>115</v>
      </c>
      <c r="C33" s="75" t="s">
        <v>165</v>
      </c>
      <c r="D33" s="381">
        <v>0.03</v>
      </c>
    </row>
    <row r="34" spans="1:4" ht="12.75">
      <c r="A34" s="75">
        <v>64</v>
      </c>
      <c r="B34" s="75">
        <v>60</v>
      </c>
      <c r="C34" s="75" t="s">
        <v>165</v>
      </c>
      <c r="D34" s="381">
        <v>0.03</v>
      </c>
    </row>
    <row r="35" spans="1:4" ht="12.75">
      <c r="A35" s="75">
        <v>64</v>
      </c>
      <c r="B35" s="75">
        <v>75</v>
      </c>
      <c r="C35" s="75" t="s">
        <v>165</v>
      </c>
      <c r="D35" s="381">
        <v>0.043</v>
      </c>
    </row>
    <row r="36" spans="1:4" ht="12.75">
      <c r="A36" s="75">
        <v>64</v>
      </c>
      <c r="B36" s="75">
        <v>80</v>
      </c>
      <c r="C36" s="75" t="s">
        <v>165</v>
      </c>
      <c r="D36" s="381">
        <v>0.049</v>
      </c>
    </row>
    <row r="37" spans="1:4" ht="12.75">
      <c r="A37" s="75">
        <v>64</v>
      </c>
      <c r="B37" s="75">
        <v>100</v>
      </c>
      <c r="C37" s="75" t="s">
        <v>165</v>
      </c>
      <c r="D37" s="381">
        <v>0.065</v>
      </c>
    </row>
    <row r="38" spans="1:4" ht="12.75">
      <c r="A38" s="75">
        <v>67</v>
      </c>
      <c r="B38" s="75">
        <v>50</v>
      </c>
      <c r="C38" s="75" t="s">
        <v>165</v>
      </c>
      <c r="D38" s="381">
        <v>0.043</v>
      </c>
    </row>
    <row r="39" spans="1:4" ht="12.75">
      <c r="A39" s="75">
        <v>67</v>
      </c>
      <c r="B39" s="75">
        <v>60</v>
      </c>
      <c r="C39" s="75" t="s">
        <v>165</v>
      </c>
      <c r="D39" s="381">
        <v>0.033</v>
      </c>
    </row>
    <row r="40" spans="1:4" ht="12.75">
      <c r="A40" s="75">
        <v>70</v>
      </c>
      <c r="B40" s="75">
        <v>60</v>
      </c>
      <c r="C40" s="75" t="s">
        <v>165</v>
      </c>
      <c r="D40" s="381">
        <v>0.041</v>
      </c>
    </row>
    <row r="41" spans="1:4" ht="12.75">
      <c r="A41" s="75">
        <v>70</v>
      </c>
      <c r="B41" s="75">
        <v>100</v>
      </c>
      <c r="C41" s="75" t="s">
        <v>165</v>
      </c>
      <c r="D41" s="381">
        <v>0.076</v>
      </c>
    </row>
    <row r="42" spans="1:4" ht="12.75">
      <c r="A42" s="75">
        <v>76</v>
      </c>
      <c r="B42" s="75">
        <v>40</v>
      </c>
      <c r="C42" s="75" t="s">
        <v>165</v>
      </c>
      <c r="D42" s="381">
        <v>0.024</v>
      </c>
    </row>
    <row r="43" spans="1:4" ht="12.75">
      <c r="A43" s="75">
        <v>76</v>
      </c>
      <c r="B43" s="75">
        <v>50</v>
      </c>
      <c r="C43" s="75" t="s">
        <v>165</v>
      </c>
      <c r="D43" s="381">
        <v>0.03</v>
      </c>
    </row>
    <row r="44" spans="1:4" ht="12.75">
      <c r="A44" s="75">
        <v>76</v>
      </c>
      <c r="B44" s="75">
        <v>60</v>
      </c>
      <c r="C44" s="75" t="s">
        <v>165</v>
      </c>
      <c r="D44" s="381">
        <v>0.036</v>
      </c>
    </row>
    <row r="45" spans="1:4" ht="12.75">
      <c r="A45" s="75">
        <v>76</v>
      </c>
      <c r="B45" s="75">
        <v>65</v>
      </c>
      <c r="C45" s="75" t="s">
        <v>165</v>
      </c>
      <c r="D45" s="381">
        <v>0.042</v>
      </c>
    </row>
    <row r="46" spans="1:4" ht="12.75">
      <c r="A46" s="75">
        <v>76</v>
      </c>
      <c r="B46" s="75">
        <v>70</v>
      </c>
      <c r="C46" s="75" t="s">
        <v>165</v>
      </c>
      <c r="D46" s="381">
        <v>0.044</v>
      </c>
    </row>
    <row r="47" spans="1:4" ht="12.75">
      <c r="A47" s="75">
        <v>76</v>
      </c>
      <c r="B47" s="75">
        <v>75</v>
      </c>
      <c r="C47" s="75" t="s">
        <v>165</v>
      </c>
      <c r="D47" s="381">
        <v>0.049</v>
      </c>
    </row>
    <row r="48" spans="1:4" ht="12.75">
      <c r="A48" s="75">
        <v>76</v>
      </c>
      <c r="B48" s="75">
        <v>80</v>
      </c>
      <c r="C48" s="75" t="s">
        <v>165</v>
      </c>
      <c r="D48" s="381">
        <v>0.053</v>
      </c>
    </row>
    <row r="49" spans="1:4" ht="12.75">
      <c r="A49" s="75">
        <v>76</v>
      </c>
      <c r="B49" s="75">
        <v>90</v>
      </c>
      <c r="C49" s="75" t="s">
        <v>165</v>
      </c>
      <c r="D49" s="381">
        <v>0.065</v>
      </c>
    </row>
    <row r="50" spans="1:4" ht="12.75">
      <c r="A50" s="75">
        <v>76</v>
      </c>
      <c r="B50" s="75">
        <v>100</v>
      </c>
      <c r="C50" s="75" t="s">
        <v>165</v>
      </c>
      <c r="D50" s="381">
        <v>0.078</v>
      </c>
    </row>
    <row r="51" spans="1:4" ht="12.75">
      <c r="A51" s="75">
        <v>76</v>
      </c>
      <c r="B51" s="75">
        <v>120</v>
      </c>
      <c r="C51" s="75" t="s">
        <v>165</v>
      </c>
      <c r="D51" s="381">
        <v>0.109</v>
      </c>
    </row>
    <row r="52" spans="1:4" ht="12.75">
      <c r="A52" s="75">
        <v>83</v>
      </c>
      <c r="B52" s="75">
        <v>50</v>
      </c>
      <c r="C52" s="75" t="s">
        <v>165</v>
      </c>
      <c r="D52" s="381">
        <v>0.031</v>
      </c>
    </row>
    <row r="53" spans="1:4" ht="12.75">
      <c r="A53" s="75">
        <v>83</v>
      </c>
      <c r="B53" s="75">
        <v>60</v>
      </c>
      <c r="C53" s="75" t="s">
        <v>165</v>
      </c>
      <c r="D53" s="381">
        <v>0.04</v>
      </c>
    </row>
    <row r="54" spans="1:4" ht="12.75">
      <c r="A54" s="75">
        <v>83</v>
      </c>
      <c r="B54" s="75">
        <v>80</v>
      </c>
      <c r="C54" s="75" t="s">
        <v>165</v>
      </c>
      <c r="D54" s="381">
        <v>0.062</v>
      </c>
    </row>
    <row r="55" spans="1:4" ht="12.75">
      <c r="A55" s="75">
        <v>83</v>
      </c>
      <c r="B55" s="75">
        <v>90</v>
      </c>
      <c r="C55" s="75" t="s">
        <v>165</v>
      </c>
      <c r="D55" s="381">
        <v>0.065</v>
      </c>
    </row>
    <row r="56" spans="1:4" ht="12.75">
      <c r="A56" s="75">
        <v>83</v>
      </c>
      <c r="B56" s="75">
        <v>100</v>
      </c>
      <c r="C56" s="75" t="s">
        <v>165</v>
      </c>
      <c r="D56" s="381">
        <v>0.078</v>
      </c>
    </row>
    <row r="57" spans="1:4" ht="12.75">
      <c r="A57" s="75">
        <v>89</v>
      </c>
      <c r="B57" s="75">
        <v>25</v>
      </c>
      <c r="C57" s="75" t="s">
        <v>165</v>
      </c>
      <c r="D57" s="381">
        <v>0.018</v>
      </c>
    </row>
    <row r="58" spans="1:4" ht="12.75">
      <c r="A58" s="75">
        <v>89</v>
      </c>
      <c r="B58" s="75">
        <v>30</v>
      </c>
      <c r="C58" s="75" t="s">
        <v>165</v>
      </c>
      <c r="D58" s="381">
        <v>0.029</v>
      </c>
    </row>
    <row r="59" spans="1:4" ht="12.75">
      <c r="A59" s="75">
        <v>89</v>
      </c>
      <c r="B59" s="75">
        <v>40</v>
      </c>
      <c r="C59" s="75" t="s">
        <v>165</v>
      </c>
      <c r="D59" s="381">
        <v>0.027</v>
      </c>
    </row>
    <row r="60" spans="1:4" ht="12.75">
      <c r="A60" s="75">
        <v>89</v>
      </c>
      <c r="B60" s="75">
        <v>50</v>
      </c>
      <c r="C60" s="75" t="s">
        <v>165</v>
      </c>
      <c r="D60" s="381">
        <v>0.033</v>
      </c>
    </row>
    <row r="61" spans="1:4" ht="12.75">
      <c r="A61" s="75">
        <v>89</v>
      </c>
      <c r="B61" s="75">
        <v>55</v>
      </c>
      <c r="C61" s="75" t="s">
        <v>165</v>
      </c>
      <c r="D61" s="381">
        <v>0.037</v>
      </c>
    </row>
    <row r="62" spans="1:4" ht="12.75">
      <c r="A62" s="75">
        <v>89</v>
      </c>
      <c r="B62" s="75">
        <v>60</v>
      </c>
      <c r="C62" s="75" t="s">
        <v>165</v>
      </c>
      <c r="D62" s="381">
        <v>0.042</v>
      </c>
    </row>
    <row r="63" spans="1:4" ht="12.75">
      <c r="A63" s="75">
        <v>89</v>
      </c>
      <c r="B63" s="75">
        <v>65</v>
      </c>
      <c r="C63" s="75" t="s">
        <v>165</v>
      </c>
      <c r="D63" s="381">
        <v>0.044</v>
      </c>
    </row>
    <row r="64" spans="1:4" ht="12.75">
      <c r="A64" s="75">
        <v>89</v>
      </c>
      <c r="B64" s="75">
        <v>70</v>
      </c>
      <c r="C64" s="75" t="s">
        <v>165</v>
      </c>
      <c r="D64" s="381">
        <v>0.049</v>
      </c>
    </row>
    <row r="65" spans="1:4" ht="12.75">
      <c r="A65" s="75">
        <v>89</v>
      </c>
      <c r="B65" s="75">
        <v>75</v>
      </c>
      <c r="C65" s="75" t="s">
        <v>165</v>
      </c>
      <c r="D65" s="381">
        <v>0.053</v>
      </c>
    </row>
    <row r="66" spans="1:4" ht="12.75">
      <c r="A66" s="75">
        <v>89</v>
      </c>
      <c r="B66" s="75">
        <v>80</v>
      </c>
      <c r="C66" s="75" t="s">
        <v>165</v>
      </c>
      <c r="D66" s="381">
        <v>0.062</v>
      </c>
    </row>
    <row r="67" spans="1:4" ht="12.75">
      <c r="A67" s="75">
        <v>89</v>
      </c>
      <c r="B67" s="75">
        <v>85</v>
      </c>
      <c r="C67" s="75" t="s">
        <v>165</v>
      </c>
      <c r="D67" s="381">
        <v>0.065</v>
      </c>
    </row>
    <row r="68" spans="1:4" ht="12.75">
      <c r="A68" s="75">
        <v>89</v>
      </c>
      <c r="B68" s="75">
        <v>90</v>
      </c>
      <c r="C68" s="75" t="s">
        <v>165</v>
      </c>
      <c r="D68" s="381">
        <v>0.076</v>
      </c>
    </row>
    <row r="69" spans="1:4" ht="12.75">
      <c r="A69" s="75">
        <v>89</v>
      </c>
      <c r="B69" s="75">
        <v>95</v>
      </c>
      <c r="C69" s="75" t="s">
        <v>165</v>
      </c>
      <c r="D69" s="381">
        <v>0.078</v>
      </c>
    </row>
    <row r="70" spans="1:4" ht="12.75">
      <c r="A70" s="75">
        <v>89</v>
      </c>
      <c r="B70" s="75">
        <v>100</v>
      </c>
      <c r="C70" s="75" t="s">
        <v>165</v>
      </c>
      <c r="D70" s="381">
        <v>0.079</v>
      </c>
    </row>
    <row r="71" spans="1:4" ht="12.75">
      <c r="A71" s="75">
        <v>89</v>
      </c>
      <c r="B71" s="75">
        <v>105</v>
      </c>
      <c r="C71" s="75" t="s">
        <v>165</v>
      </c>
      <c r="D71" s="381">
        <v>0.089</v>
      </c>
    </row>
    <row r="72" spans="1:4" ht="12.75">
      <c r="A72" s="75">
        <v>89</v>
      </c>
      <c r="B72" s="75">
        <v>110</v>
      </c>
      <c r="C72" s="75" t="s">
        <v>165</v>
      </c>
      <c r="D72" s="381">
        <v>0.109</v>
      </c>
    </row>
    <row r="73" spans="1:4" ht="12.75">
      <c r="A73" s="75">
        <v>89</v>
      </c>
      <c r="B73" s="75">
        <v>115</v>
      </c>
      <c r="C73" s="75" t="s">
        <v>165</v>
      </c>
      <c r="D73" s="381">
        <v>0.109</v>
      </c>
    </row>
    <row r="74" spans="1:4" ht="12.75">
      <c r="A74" s="75">
        <v>89</v>
      </c>
      <c r="B74" s="75">
        <v>120</v>
      </c>
      <c r="C74" s="75" t="s">
        <v>165</v>
      </c>
      <c r="D74" s="381">
        <v>0.109</v>
      </c>
    </row>
    <row r="75" spans="1:4" ht="12.75">
      <c r="A75" s="75">
        <v>102</v>
      </c>
      <c r="B75" s="75">
        <v>40</v>
      </c>
      <c r="C75" s="75" t="s">
        <v>165</v>
      </c>
      <c r="D75" s="381">
        <v>0.03</v>
      </c>
    </row>
    <row r="76" spans="1:4" ht="12.75">
      <c r="A76" s="75">
        <v>102</v>
      </c>
      <c r="B76" s="75">
        <v>50</v>
      </c>
      <c r="C76" s="75" t="s">
        <v>165</v>
      </c>
      <c r="D76" s="381">
        <v>0.04</v>
      </c>
    </row>
    <row r="77" spans="1:4" ht="12.75">
      <c r="A77" s="75">
        <v>102</v>
      </c>
      <c r="B77" s="75">
        <v>55</v>
      </c>
      <c r="C77" s="75" t="s">
        <v>165</v>
      </c>
      <c r="D77" s="381">
        <v>0.042</v>
      </c>
    </row>
    <row r="78" spans="1:4" ht="12.75">
      <c r="A78" s="75">
        <v>102</v>
      </c>
      <c r="B78" s="75">
        <v>60</v>
      </c>
      <c r="C78" s="75" t="s">
        <v>165</v>
      </c>
      <c r="D78" s="381">
        <v>0.049</v>
      </c>
    </row>
    <row r="79" spans="1:4" ht="12.75">
      <c r="A79" s="75">
        <v>102</v>
      </c>
      <c r="B79" s="75">
        <v>65</v>
      </c>
      <c r="C79" s="75" t="s">
        <v>165</v>
      </c>
      <c r="D79" s="381">
        <v>0.053</v>
      </c>
    </row>
    <row r="80" spans="1:4" ht="12.75">
      <c r="A80" s="75">
        <v>102</v>
      </c>
      <c r="B80" s="75">
        <v>70</v>
      </c>
      <c r="C80" s="75" t="s">
        <v>165</v>
      </c>
      <c r="D80" s="381">
        <v>0.055</v>
      </c>
    </row>
    <row r="81" spans="1:4" ht="12.75">
      <c r="A81" s="75">
        <v>102</v>
      </c>
      <c r="B81" s="75">
        <v>75</v>
      </c>
      <c r="C81" s="75" t="s">
        <v>165</v>
      </c>
      <c r="D81" s="381">
        <v>0.065</v>
      </c>
    </row>
    <row r="82" spans="1:4" ht="12.75">
      <c r="A82" s="75">
        <v>102</v>
      </c>
      <c r="B82" s="75">
        <v>80</v>
      </c>
      <c r="C82" s="75" t="s">
        <v>165</v>
      </c>
      <c r="D82" s="381">
        <v>0.065</v>
      </c>
    </row>
    <row r="83" spans="1:4" ht="12.75">
      <c r="A83" s="75">
        <v>102</v>
      </c>
      <c r="B83" s="75">
        <v>90</v>
      </c>
      <c r="C83" s="75" t="s">
        <v>165</v>
      </c>
      <c r="D83" s="381">
        <v>0.078</v>
      </c>
    </row>
    <row r="84" spans="1:4" ht="12.75">
      <c r="A84" s="75">
        <v>102</v>
      </c>
      <c r="B84" s="75">
        <v>100</v>
      </c>
      <c r="C84" s="75" t="s">
        <v>165</v>
      </c>
      <c r="D84" s="381">
        <v>0.089</v>
      </c>
    </row>
    <row r="85" spans="1:4" ht="12.75">
      <c r="A85" s="75">
        <v>102</v>
      </c>
      <c r="B85" s="75">
        <v>115</v>
      </c>
      <c r="C85" s="75" t="s">
        <v>165</v>
      </c>
      <c r="D85" s="381">
        <v>0.109</v>
      </c>
    </row>
    <row r="86" spans="1:4" ht="12.75">
      <c r="A86" s="75">
        <v>108</v>
      </c>
      <c r="B86" s="75">
        <v>25</v>
      </c>
      <c r="C86" s="75" t="s">
        <v>165</v>
      </c>
      <c r="D86" s="381">
        <v>0.024</v>
      </c>
    </row>
    <row r="87" spans="1:4" ht="12.75">
      <c r="A87" s="75">
        <v>108</v>
      </c>
      <c r="B87" s="75">
        <v>40</v>
      </c>
      <c r="C87" s="75" t="s">
        <v>165</v>
      </c>
      <c r="D87" s="381">
        <v>0.033</v>
      </c>
    </row>
    <row r="88" spans="1:4" ht="12.75">
      <c r="A88" s="75">
        <v>108</v>
      </c>
      <c r="B88" s="75">
        <v>50</v>
      </c>
      <c r="C88" s="75" t="s">
        <v>165</v>
      </c>
      <c r="D88" s="381">
        <v>0.042</v>
      </c>
    </row>
    <row r="89" spans="1:4" ht="12.75">
      <c r="A89" s="75">
        <v>108</v>
      </c>
      <c r="B89" s="75">
        <v>60</v>
      </c>
      <c r="C89" s="75" t="s">
        <v>165</v>
      </c>
      <c r="D89" s="381">
        <v>0.049</v>
      </c>
    </row>
    <row r="90" spans="1:4" ht="12.75">
      <c r="A90" s="75">
        <v>108</v>
      </c>
      <c r="B90" s="75">
        <v>70</v>
      </c>
      <c r="C90" s="75" t="s">
        <v>165</v>
      </c>
      <c r="D90" s="381">
        <v>0.061</v>
      </c>
    </row>
    <row r="91" spans="1:4" ht="12.75">
      <c r="A91" s="75">
        <v>108</v>
      </c>
      <c r="B91" s="75">
        <v>80</v>
      </c>
      <c r="C91" s="75" t="s">
        <v>165</v>
      </c>
      <c r="D91" s="381">
        <v>0.069</v>
      </c>
    </row>
    <row r="92" spans="1:4" ht="12.75">
      <c r="A92" s="75">
        <v>108</v>
      </c>
      <c r="B92" s="75">
        <v>90</v>
      </c>
      <c r="C92" s="75" t="s">
        <v>165</v>
      </c>
      <c r="D92" s="381">
        <v>0.079</v>
      </c>
    </row>
    <row r="93" spans="1:4" ht="12.75">
      <c r="A93" s="75">
        <v>108</v>
      </c>
      <c r="B93" s="75">
        <v>100</v>
      </c>
      <c r="C93" s="75" t="s">
        <v>165</v>
      </c>
      <c r="D93" s="381">
        <v>0.109</v>
      </c>
    </row>
    <row r="94" spans="1:4" ht="12.75">
      <c r="A94" s="75">
        <v>114</v>
      </c>
      <c r="B94" s="75">
        <v>25</v>
      </c>
      <c r="C94" s="75" t="s">
        <v>165</v>
      </c>
      <c r="D94" s="381">
        <v>0.026</v>
      </c>
    </row>
    <row r="95" spans="1:4" ht="12.75">
      <c r="A95" s="75">
        <v>114</v>
      </c>
      <c r="B95" s="75">
        <v>30</v>
      </c>
      <c r="C95" s="75" t="s">
        <v>165</v>
      </c>
      <c r="D95" s="381">
        <v>0.03</v>
      </c>
    </row>
    <row r="96" spans="1:4" ht="12.75">
      <c r="A96" s="75">
        <v>114</v>
      </c>
      <c r="B96" s="75">
        <v>40</v>
      </c>
      <c r="C96" s="75" t="s">
        <v>165</v>
      </c>
      <c r="D96" s="381">
        <v>0.036</v>
      </c>
    </row>
    <row r="97" spans="1:4" ht="12.75">
      <c r="A97" s="75">
        <v>114</v>
      </c>
      <c r="B97" s="75">
        <v>50</v>
      </c>
      <c r="C97" s="75" t="s">
        <v>165</v>
      </c>
      <c r="D97" s="381">
        <v>0.043</v>
      </c>
    </row>
    <row r="98" spans="1:4" ht="12.75">
      <c r="A98" s="75">
        <v>114</v>
      </c>
      <c r="B98" s="75">
        <v>55</v>
      </c>
      <c r="C98" s="75" t="s">
        <v>165</v>
      </c>
      <c r="D98" s="381">
        <v>0.049</v>
      </c>
    </row>
    <row r="99" spans="1:4" ht="12.75">
      <c r="A99" s="75">
        <v>114</v>
      </c>
      <c r="B99" s="75">
        <v>60</v>
      </c>
      <c r="C99" s="75" t="s">
        <v>165</v>
      </c>
      <c r="D99" s="381">
        <v>0.053</v>
      </c>
    </row>
    <row r="100" spans="1:4" ht="12.75">
      <c r="A100" s="75">
        <v>114</v>
      </c>
      <c r="B100" s="75">
        <v>65</v>
      </c>
      <c r="C100" s="75" t="s">
        <v>165</v>
      </c>
      <c r="D100" s="381">
        <v>0.061</v>
      </c>
    </row>
    <row r="101" spans="1:4" ht="12.75">
      <c r="A101" s="75">
        <v>114</v>
      </c>
      <c r="B101" s="75">
        <v>70</v>
      </c>
      <c r="C101" s="75" t="s">
        <v>165</v>
      </c>
      <c r="D101" s="381">
        <v>0.065</v>
      </c>
    </row>
    <row r="102" spans="1:4" ht="12.75">
      <c r="A102" s="75">
        <v>114</v>
      </c>
      <c r="B102" s="75">
        <v>75</v>
      </c>
      <c r="C102" s="75" t="s">
        <v>165</v>
      </c>
      <c r="D102" s="381">
        <v>0.065</v>
      </c>
    </row>
    <row r="103" spans="1:4" ht="12.75">
      <c r="A103" s="75">
        <v>114</v>
      </c>
      <c r="B103" s="75">
        <v>80</v>
      </c>
      <c r="C103" s="75" t="s">
        <v>165</v>
      </c>
      <c r="D103" s="381">
        <v>0.076</v>
      </c>
    </row>
    <row r="104" spans="1:4" ht="12.75">
      <c r="A104" s="75">
        <v>114</v>
      </c>
      <c r="B104" s="75">
        <v>85</v>
      </c>
      <c r="C104" s="75" t="s">
        <v>165</v>
      </c>
      <c r="D104" s="381">
        <v>0.082</v>
      </c>
    </row>
    <row r="105" spans="1:4" ht="12.75">
      <c r="A105" s="75">
        <v>114</v>
      </c>
      <c r="B105" s="75">
        <v>90</v>
      </c>
      <c r="C105" s="75" t="s">
        <v>165</v>
      </c>
      <c r="D105" s="381">
        <v>0.082</v>
      </c>
    </row>
    <row r="106" spans="1:4" ht="12.75">
      <c r="A106" s="75">
        <v>114</v>
      </c>
      <c r="B106" s="75">
        <v>95</v>
      </c>
      <c r="C106" s="75" t="s">
        <v>165</v>
      </c>
      <c r="D106" s="381">
        <v>0.109</v>
      </c>
    </row>
    <row r="107" spans="1:4" ht="12.75">
      <c r="A107" s="75">
        <v>114</v>
      </c>
      <c r="B107" s="75">
        <v>100</v>
      </c>
      <c r="C107" s="75" t="s">
        <v>165</v>
      </c>
      <c r="D107" s="381">
        <v>0.109</v>
      </c>
    </row>
    <row r="108" spans="1:4" ht="12.75">
      <c r="A108" s="75">
        <v>114</v>
      </c>
      <c r="B108" s="75">
        <v>110</v>
      </c>
      <c r="C108" s="75" t="s">
        <v>165</v>
      </c>
      <c r="D108" s="381">
        <v>0.109</v>
      </c>
    </row>
    <row r="109" spans="1:4" ht="12.75">
      <c r="A109" s="75">
        <v>114</v>
      </c>
      <c r="B109" s="75">
        <v>115</v>
      </c>
      <c r="C109" s="75" t="s">
        <v>165</v>
      </c>
      <c r="D109" s="381">
        <v>0.135</v>
      </c>
    </row>
    <row r="110" spans="1:4" ht="12.75">
      <c r="A110" s="75">
        <v>114</v>
      </c>
      <c r="B110" s="75">
        <v>120</v>
      </c>
      <c r="C110" s="75" t="s">
        <v>165</v>
      </c>
      <c r="D110" s="381">
        <v>0.135</v>
      </c>
    </row>
    <row r="111" spans="1:4" ht="12.75">
      <c r="A111" s="75">
        <v>114</v>
      </c>
      <c r="B111" s="75">
        <v>125</v>
      </c>
      <c r="C111" s="75" t="s">
        <v>165</v>
      </c>
      <c r="D111" s="381">
        <v>0.139</v>
      </c>
    </row>
    <row r="112" spans="1:4" ht="12.75">
      <c r="A112" s="75">
        <v>114</v>
      </c>
      <c r="B112" s="75">
        <v>130</v>
      </c>
      <c r="C112" s="75" t="s">
        <v>165</v>
      </c>
      <c r="D112" s="381">
        <v>0.143</v>
      </c>
    </row>
    <row r="113" spans="1:4" ht="12.75">
      <c r="A113" s="75">
        <v>121</v>
      </c>
      <c r="B113" s="75">
        <v>30</v>
      </c>
      <c r="C113" s="75" t="s">
        <v>165</v>
      </c>
      <c r="D113" s="381">
        <v>0.038</v>
      </c>
    </row>
    <row r="114" spans="1:4" ht="12.75">
      <c r="A114" s="75">
        <v>121</v>
      </c>
      <c r="B114" s="75">
        <v>40</v>
      </c>
      <c r="C114" s="75" t="s">
        <v>165</v>
      </c>
      <c r="D114" s="381">
        <v>0.038</v>
      </c>
    </row>
    <row r="115" spans="1:4" ht="12.75">
      <c r="A115" s="75">
        <v>121</v>
      </c>
      <c r="B115" s="75">
        <v>50</v>
      </c>
      <c r="C115" s="75" t="s">
        <v>165</v>
      </c>
      <c r="D115" s="381">
        <v>0.042</v>
      </c>
    </row>
    <row r="116" spans="1:4" ht="12.75">
      <c r="A116" s="75">
        <v>121</v>
      </c>
      <c r="B116" s="75">
        <v>60</v>
      </c>
      <c r="C116" s="75" t="s">
        <v>165</v>
      </c>
      <c r="D116" s="381">
        <v>0.062</v>
      </c>
    </row>
    <row r="117" spans="1:4" ht="12.75">
      <c r="A117" s="75">
        <v>121</v>
      </c>
      <c r="B117" s="75">
        <v>70</v>
      </c>
      <c r="C117" s="75" t="s">
        <v>165</v>
      </c>
      <c r="D117" s="381">
        <v>0.065</v>
      </c>
    </row>
    <row r="118" spans="1:4" ht="12.75">
      <c r="A118" s="75">
        <v>121</v>
      </c>
      <c r="B118" s="75">
        <v>75</v>
      </c>
      <c r="C118" s="75" t="s">
        <v>165</v>
      </c>
      <c r="D118" s="381">
        <v>0.075</v>
      </c>
    </row>
    <row r="119" spans="1:4" ht="12.75">
      <c r="A119" s="75">
        <v>121</v>
      </c>
      <c r="B119" s="75">
        <v>80</v>
      </c>
      <c r="C119" s="75" t="s">
        <v>165</v>
      </c>
      <c r="D119" s="381">
        <v>0.078</v>
      </c>
    </row>
    <row r="120" spans="1:4" ht="12.75">
      <c r="A120" s="75">
        <v>121</v>
      </c>
      <c r="B120" s="75">
        <v>90</v>
      </c>
      <c r="C120" s="75" t="s">
        <v>165</v>
      </c>
      <c r="D120" s="381">
        <v>0.109</v>
      </c>
    </row>
    <row r="121" spans="1:4" ht="12.75">
      <c r="A121" s="75">
        <v>121</v>
      </c>
      <c r="B121" s="75">
        <v>100</v>
      </c>
      <c r="C121" s="75" t="s">
        <v>165</v>
      </c>
      <c r="D121" s="381">
        <v>0.109</v>
      </c>
    </row>
    <row r="122" spans="1:4" ht="12.75">
      <c r="A122" s="75">
        <v>127</v>
      </c>
      <c r="B122" s="75">
        <v>30</v>
      </c>
      <c r="C122" s="75" t="s">
        <v>165</v>
      </c>
      <c r="D122" s="381">
        <v>0.033</v>
      </c>
    </row>
    <row r="123" spans="1:4" ht="12.75">
      <c r="A123" s="75">
        <v>127</v>
      </c>
      <c r="B123" s="75">
        <v>40</v>
      </c>
      <c r="C123" s="75" t="s">
        <v>165</v>
      </c>
      <c r="D123" s="381">
        <v>0.042</v>
      </c>
    </row>
    <row r="124" spans="1:4" ht="12.75">
      <c r="A124" s="75">
        <v>127</v>
      </c>
      <c r="B124" s="75">
        <v>50</v>
      </c>
      <c r="C124" s="75" t="s">
        <v>165</v>
      </c>
      <c r="D124" s="381">
        <v>0.049</v>
      </c>
    </row>
    <row r="125" spans="1:4" ht="12.75">
      <c r="A125" s="75">
        <v>127</v>
      </c>
      <c r="B125" s="75">
        <v>55</v>
      </c>
      <c r="C125" s="75" t="s">
        <v>165</v>
      </c>
      <c r="D125" s="381">
        <v>0.053</v>
      </c>
    </row>
    <row r="126" spans="1:4" ht="12.75">
      <c r="A126" s="75">
        <v>127</v>
      </c>
      <c r="B126" s="75">
        <v>60</v>
      </c>
      <c r="C126" s="75" t="s">
        <v>165</v>
      </c>
      <c r="D126" s="381">
        <v>0.061</v>
      </c>
    </row>
    <row r="127" spans="1:4" ht="12.75">
      <c r="A127" s="75">
        <v>127</v>
      </c>
      <c r="B127" s="75">
        <v>65</v>
      </c>
      <c r="C127" s="75" t="s">
        <v>165</v>
      </c>
      <c r="D127" s="381">
        <v>0.069</v>
      </c>
    </row>
    <row r="128" spans="1:4" ht="12.75">
      <c r="A128" s="75">
        <v>127</v>
      </c>
      <c r="B128" s="75">
        <v>70</v>
      </c>
      <c r="C128" s="75" t="s">
        <v>165</v>
      </c>
      <c r="D128" s="381">
        <v>0.069</v>
      </c>
    </row>
    <row r="129" spans="1:4" ht="12.75">
      <c r="A129" s="75">
        <v>127</v>
      </c>
      <c r="B129" s="75">
        <v>75</v>
      </c>
      <c r="C129" s="75" t="s">
        <v>165</v>
      </c>
      <c r="D129" s="381">
        <v>0.078</v>
      </c>
    </row>
    <row r="130" spans="1:4" ht="12.75">
      <c r="A130" s="75">
        <v>127</v>
      </c>
      <c r="B130" s="75">
        <v>80</v>
      </c>
      <c r="C130" s="75" t="s">
        <v>165</v>
      </c>
      <c r="D130" s="381">
        <v>0.079</v>
      </c>
    </row>
    <row r="131" spans="1:4" ht="12.75">
      <c r="A131" s="75">
        <v>127</v>
      </c>
      <c r="B131" s="75">
        <v>90</v>
      </c>
      <c r="C131" s="75" t="s">
        <v>165</v>
      </c>
      <c r="D131" s="381">
        <v>0.109</v>
      </c>
    </row>
    <row r="132" spans="1:4" ht="12.75">
      <c r="A132" s="75">
        <v>127</v>
      </c>
      <c r="B132" s="75">
        <v>100</v>
      </c>
      <c r="C132" s="75" t="s">
        <v>165</v>
      </c>
      <c r="D132" s="381">
        <v>0.109</v>
      </c>
    </row>
    <row r="133" spans="1:4" ht="12.75">
      <c r="A133" s="75">
        <v>127</v>
      </c>
      <c r="B133" s="75">
        <v>120</v>
      </c>
      <c r="C133" s="75" t="s">
        <v>165</v>
      </c>
      <c r="D133" s="381">
        <v>0.143</v>
      </c>
    </row>
    <row r="134" spans="1:4" ht="12.75">
      <c r="A134" s="75">
        <v>127</v>
      </c>
      <c r="B134" s="75">
        <v>125</v>
      </c>
      <c r="C134" s="75" t="s">
        <v>165</v>
      </c>
      <c r="D134" s="381">
        <v>0.143</v>
      </c>
    </row>
    <row r="135" spans="1:4" ht="12.75">
      <c r="A135" s="75">
        <v>133</v>
      </c>
      <c r="B135" s="75">
        <v>25</v>
      </c>
      <c r="C135" s="75" t="s">
        <v>165</v>
      </c>
      <c r="D135" s="381">
        <v>0.031</v>
      </c>
    </row>
    <row r="136" spans="1:4" ht="12.75">
      <c r="A136" s="75">
        <v>133</v>
      </c>
      <c r="B136" s="75">
        <v>30</v>
      </c>
      <c r="C136" s="75" t="s">
        <v>165</v>
      </c>
      <c r="D136" s="381">
        <v>0.036</v>
      </c>
    </row>
    <row r="137" spans="1:4" ht="12.75">
      <c r="A137" s="75">
        <v>133</v>
      </c>
      <c r="B137" s="75">
        <v>40</v>
      </c>
      <c r="C137" s="75" t="s">
        <v>165</v>
      </c>
      <c r="D137" s="381">
        <v>0.042</v>
      </c>
    </row>
    <row r="138" spans="1:4" ht="12.75">
      <c r="A138" s="75">
        <v>133</v>
      </c>
      <c r="B138" s="75">
        <v>50</v>
      </c>
      <c r="C138" s="75" t="s">
        <v>165</v>
      </c>
      <c r="D138" s="381">
        <v>0.053</v>
      </c>
    </row>
    <row r="139" spans="1:4" ht="12.75">
      <c r="A139" s="75">
        <v>133</v>
      </c>
      <c r="B139" s="75">
        <v>60</v>
      </c>
      <c r="C139" s="75" t="s">
        <v>165</v>
      </c>
      <c r="D139" s="381">
        <v>0.065</v>
      </c>
    </row>
    <row r="140" spans="1:4" ht="12.75">
      <c r="A140" s="75">
        <v>133</v>
      </c>
      <c r="B140" s="75">
        <v>70</v>
      </c>
      <c r="C140" s="75" t="s">
        <v>165</v>
      </c>
      <c r="D140" s="381">
        <v>0.076</v>
      </c>
    </row>
    <row r="141" spans="1:4" ht="12.75">
      <c r="A141" s="75">
        <v>133</v>
      </c>
      <c r="B141" s="75">
        <v>80</v>
      </c>
      <c r="C141" s="75" t="s">
        <v>165</v>
      </c>
      <c r="D141" s="381">
        <v>0.082</v>
      </c>
    </row>
    <row r="142" spans="1:4" ht="12.75">
      <c r="A142" s="75">
        <v>133</v>
      </c>
      <c r="B142" s="75">
        <v>85</v>
      </c>
      <c r="C142" s="75" t="s">
        <v>165</v>
      </c>
      <c r="D142" s="381">
        <v>0.109</v>
      </c>
    </row>
    <row r="143" spans="1:4" ht="12.75">
      <c r="A143" s="75">
        <v>133</v>
      </c>
      <c r="B143" s="75">
        <v>90</v>
      </c>
      <c r="C143" s="75" t="s">
        <v>165</v>
      </c>
      <c r="D143" s="381">
        <v>0.109</v>
      </c>
    </row>
    <row r="144" spans="1:4" ht="12.75">
      <c r="A144" s="75">
        <v>133</v>
      </c>
      <c r="B144" s="75">
        <v>100</v>
      </c>
      <c r="C144" s="75" t="s">
        <v>165</v>
      </c>
      <c r="D144" s="381">
        <v>0.109</v>
      </c>
    </row>
    <row r="145" spans="1:4" ht="12.75">
      <c r="A145" s="75">
        <v>133</v>
      </c>
      <c r="B145" s="75">
        <v>120</v>
      </c>
      <c r="C145" s="75" t="s">
        <v>165</v>
      </c>
      <c r="D145" s="381">
        <v>0.143</v>
      </c>
    </row>
    <row r="146" spans="1:4" ht="12.75">
      <c r="A146" s="75">
        <v>140</v>
      </c>
      <c r="B146" s="75">
        <v>25</v>
      </c>
      <c r="C146" s="75" t="s">
        <v>165</v>
      </c>
      <c r="D146" s="381">
        <v>0.034</v>
      </c>
    </row>
    <row r="147" spans="1:4" ht="12.75">
      <c r="A147" s="75">
        <v>140</v>
      </c>
      <c r="B147" s="75">
        <v>30</v>
      </c>
      <c r="C147" s="75" t="s">
        <v>165</v>
      </c>
      <c r="D147" s="381">
        <v>0.037</v>
      </c>
    </row>
    <row r="148" spans="1:4" ht="12.75">
      <c r="A148" s="75">
        <v>140</v>
      </c>
      <c r="B148" s="75">
        <v>40</v>
      </c>
      <c r="C148" s="75" t="s">
        <v>165</v>
      </c>
      <c r="D148" s="381">
        <v>0.045</v>
      </c>
    </row>
    <row r="149" spans="1:4" ht="12.75">
      <c r="A149" s="75">
        <v>140</v>
      </c>
      <c r="B149" s="75">
        <v>50</v>
      </c>
      <c r="C149" s="75" t="s">
        <v>165</v>
      </c>
      <c r="D149" s="381">
        <v>0.055</v>
      </c>
    </row>
    <row r="150" spans="1:4" ht="12.75">
      <c r="A150" s="75">
        <v>140</v>
      </c>
      <c r="B150" s="75">
        <v>55</v>
      </c>
      <c r="C150" s="75" t="s">
        <v>165</v>
      </c>
      <c r="D150" s="381">
        <v>0.063</v>
      </c>
    </row>
    <row r="151" spans="1:4" ht="12.75">
      <c r="A151" s="75">
        <v>140</v>
      </c>
      <c r="B151" s="75">
        <v>60</v>
      </c>
      <c r="C151" s="75" t="s">
        <v>165</v>
      </c>
      <c r="D151" s="381">
        <v>0.069</v>
      </c>
    </row>
    <row r="152" spans="1:4" ht="12.75">
      <c r="A152" s="75">
        <v>140</v>
      </c>
      <c r="B152" s="75">
        <v>65</v>
      </c>
      <c r="C152" s="75" t="s">
        <v>165</v>
      </c>
      <c r="D152" s="381">
        <v>0.076</v>
      </c>
    </row>
    <row r="153" spans="1:4" ht="12.75">
      <c r="A153" s="75">
        <v>140</v>
      </c>
      <c r="B153" s="75">
        <v>70</v>
      </c>
      <c r="C153" s="75" t="s">
        <v>165</v>
      </c>
      <c r="D153" s="381">
        <v>0.078</v>
      </c>
    </row>
    <row r="154" spans="1:4" ht="12.75">
      <c r="A154" s="75">
        <v>140</v>
      </c>
      <c r="B154" s="75">
        <v>75</v>
      </c>
      <c r="C154" s="75" t="s">
        <v>165</v>
      </c>
      <c r="D154" s="381">
        <v>0.08</v>
      </c>
    </row>
    <row r="155" spans="1:4" ht="12.75">
      <c r="A155" s="75">
        <v>140</v>
      </c>
      <c r="B155" s="75">
        <v>80</v>
      </c>
      <c r="C155" s="75" t="s">
        <v>165</v>
      </c>
      <c r="D155" s="381">
        <v>0.089</v>
      </c>
    </row>
    <row r="156" spans="1:4" ht="12.75">
      <c r="A156" s="75">
        <v>140</v>
      </c>
      <c r="B156" s="75">
        <v>90</v>
      </c>
      <c r="C156" s="75" t="s">
        <v>165</v>
      </c>
      <c r="D156" s="381">
        <v>0.109</v>
      </c>
    </row>
    <row r="157" spans="1:4" ht="12.75">
      <c r="A157" s="75">
        <v>140</v>
      </c>
      <c r="B157" s="75">
        <v>100</v>
      </c>
      <c r="C157" s="75" t="s">
        <v>165</v>
      </c>
      <c r="D157" s="381">
        <v>0.109</v>
      </c>
    </row>
    <row r="158" spans="1:4" ht="12.75">
      <c r="A158" s="75">
        <v>140</v>
      </c>
      <c r="B158" s="75">
        <v>110</v>
      </c>
      <c r="C158" s="75" t="s">
        <v>165</v>
      </c>
      <c r="D158" s="381">
        <v>0.139</v>
      </c>
    </row>
    <row r="159" spans="1:4" ht="12.75">
      <c r="A159" s="75">
        <v>140</v>
      </c>
      <c r="B159" s="75">
        <v>115</v>
      </c>
      <c r="C159" s="75" t="s">
        <v>165</v>
      </c>
      <c r="D159" s="381">
        <v>0.148</v>
      </c>
    </row>
    <row r="160" spans="1:4" ht="12.75">
      <c r="A160" s="75">
        <v>140</v>
      </c>
      <c r="B160" s="75">
        <v>120</v>
      </c>
      <c r="C160" s="75" t="s">
        <v>165</v>
      </c>
      <c r="D160" s="381">
        <v>0.148</v>
      </c>
    </row>
    <row r="161" spans="1:4" ht="12.75">
      <c r="A161" s="75">
        <v>140</v>
      </c>
      <c r="B161" s="75">
        <v>125</v>
      </c>
      <c r="C161" s="75" t="s">
        <v>165</v>
      </c>
      <c r="D161" s="381">
        <v>0.177</v>
      </c>
    </row>
    <row r="162" spans="1:4" ht="12.75">
      <c r="A162" s="75">
        <v>140</v>
      </c>
      <c r="B162" s="75">
        <v>140</v>
      </c>
      <c r="C162" s="75" t="s">
        <v>165</v>
      </c>
      <c r="D162" s="381">
        <v>0.183</v>
      </c>
    </row>
    <row r="163" spans="1:4" ht="12.75">
      <c r="A163" s="75">
        <v>142</v>
      </c>
      <c r="B163" s="75">
        <v>25</v>
      </c>
      <c r="C163" s="75" t="s">
        <v>165</v>
      </c>
      <c r="D163" s="381">
        <v>0.034</v>
      </c>
    </row>
    <row r="164" spans="1:4" ht="12.75">
      <c r="A164" s="75">
        <v>142</v>
      </c>
      <c r="B164" s="75">
        <v>30</v>
      </c>
      <c r="C164" s="75" t="s">
        <v>165</v>
      </c>
      <c r="D164" s="381">
        <v>0.04</v>
      </c>
    </row>
    <row r="165" spans="1:4" ht="12.75">
      <c r="A165" s="75">
        <v>142</v>
      </c>
      <c r="B165" s="75">
        <v>40</v>
      </c>
      <c r="C165" s="75" t="s">
        <v>165</v>
      </c>
      <c r="D165" s="381">
        <v>0.045</v>
      </c>
    </row>
    <row r="166" spans="1:4" ht="12.75">
      <c r="A166" s="75">
        <v>142</v>
      </c>
      <c r="B166" s="75">
        <v>50</v>
      </c>
      <c r="C166" s="75" t="s">
        <v>165</v>
      </c>
      <c r="D166" s="381">
        <v>0.055</v>
      </c>
    </row>
    <row r="167" spans="1:4" ht="12.75">
      <c r="A167" s="75">
        <v>142</v>
      </c>
      <c r="B167" s="75">
        <v>60</v>
      </c>
      <c r="C167" s="75" t="s">
        <v>165</v>
      </c>
      <c r="D167" s="381">
        <v>0.076</v>
      </c>
    </row>
    <row r="168" spans="1:4" ht="12.75">
      <c r="A168" s="75">
        <v>142</v>
      </c>
      <c r="B168" s="75">
        <v>70</v>
      </c>
      <c r="C168" s="75" t="s">
        <v>165</v>
      </c>
      <c r="D168" s="381">
        <v>0.078</v>
      </c>
    </row>
    <row r="169" spans="1:4" ht="12.75">
      <c r="A169" s="75">
        <v>142</v>
      </c>
      <c r="B169" s="75">
        <v>80</v>
      </c>
      <c r="C169" s="75" t="s">
        <v>165</v>
      </c>
      <c r="D169" s="381">
        <v>0.089</v>
      </c>
    </row>
    <row r="170" spans="1:4" ht="12.75">
      <c r="A170" s="75">
        <v>151</v>
      </c>
      <c r="B170" s="75">
        <v>25</v>
      </c>
      <c r="C170" s="75" t="s">
        <v>165</v>
      </c>
      <c r="D170" s="381">
        <v>0.045</v>
      </c>
    </row>
    <row r="171" spans="1:4" ht="12.75">
      <c r="A171" s="75">
        <v>151</v>
      </c>
      <c r="B171" s="75">
        <v>30</v>
      </c>
      <c r="C171" s="75" t="s">
        <v>165</v>
      </c>
      <c r="D171" s="381">
        <v>0.042</v>
      </c>
    </row>
    <row r="172" spans="1:4" ht="12.75">
      <c r="A172" s="75">
        <v>151</v>
      </c>
      <c r="B172" s="75">
        <v>40</v>
      </c>
      <c r="C172" s="75" t="s">
        <v>165</v>
      </c>
      <c r="D172" s="381">
        <v>0.049</v>
      </c>
    </row>
    <row r="173" spans="1:4" ht="12.75">
      <c r="A173" s="75">
        <v>151</v>
      </c>
      <c r="B173" s="75">
        <v>60</v>
      </c>
      <c r="C173" s="75" t="s">
        <v>165</v>
      </c>
      <c r="D173" s="381">
        <v>0.076</v>
      </c>
    </row>
    <row r="174" spans="1:4" ht="12.75">
      <c r="A174" s="75">
        <v>151</v>
      </c>
      <c r="B174" s="75">
        <v>65</v>
      </c>
      <c r="C174" s="75" t="s">
        <v>165</v>
      </c>
      <c r="D174" s="381">
        <v>0.109</v>
      </c>
    </row>
    <row r="175" spans="1:4" ht="12.75">
      <c r="A175" s="75">
        <v>151</v>
      </c>
      <c r="B175" s="75">
        <v>75</v>
      </c>
      <c r="C175" s="75" t="s">
        <v>165</v>
      </c>
      <c r="D175" s="381">
        <v>0.109</v>
      </c>
    </row>
    <row r="176" spans="1:4" ht="12.75">
      <c r="A176" s="75">
        <v>151</v>
      </c>
      <c r="B176" s="75">
        <v>80</v>
      </c>
      <c r="C176" s="75" t="s">
        <v>165</v>
      </c>
      <c r="D176" s="381">
        <v>0.109</v>
      </c>
    </row>
    <row r="177" spans="1:4" ht="12.75">
      <c r="A177" s="75">
        <v>151</v>
      </c>
      <c r="B177" s="75">
        <v>100</v>
      </c>
      <c r="C177" s="75" t="s">
        <v>165</v>
      </c>
      <c r="D177" s="381">
        <v>0.139</v>
      </c>
    </row>
    <row r="178" spans="1:4" ht="12.75">
      <c r="A178" s="75">
        <v>151</v>
      </c>
      <c r="B178" s="75">
        <v>110</v>
      </c>
      <c r="C178" s="75" t="s">
        <v>165</v>
      </c>
      <c r="D178" s="381">
        <v>0.143</v>
      </c>
    </row>
    <row r="179" spans="1:4" ht="12.75">
      <c r="A179" s="75">
        <v>151</v>
      </c>
      <c r="B179" s="75">
        <v>120</v>
      </c>
      <c r="C179" s="75" t="s">
        <v>165</v>
      </c>
      <c r="D179" s="381">
        <v>0.164</v>
      </c>
    </row>
    <row r="180" spans="1:4" ht="12.75">
      <c r="A180" s="75">
        <v>153</v>
      </c>
      <c r="B180" s="75">
        <v>25</v>
      </c>
      <c r="C180" s="75" t="s">
        <v>165</v>
      </c>
      <c r="D180" s="381">
        <v>0.04</v>
      </c>
    </row>
    <row r="181" spans="1:4" ht="12.75">
      <c r="A181" s="75">
        <v>153</v>
      </c>
      <c r="B181" s="75">
        <v>30</v>
      </c>
      <c r="C181" s="75" t="s">
        <v>165</v>
      </c>
      <c r="D181" s="381">
        <v>0.042</v>
      </c>
    </row>
    <row r="182" spans="1:4" ht="12.75">
      <c r="A182" s="75">
        <v>153</v>
      </c>
      <c r="B182" s="75">
        <v>40</v>
      </c>
      <c r="C182" s="75" t="s">
        <v>165</v>
      </c>
      <c r="D182" s="381">
        <v>0.053</v>
      </c>
    </row>
    <row r="183" spans="1:4" ht="12.75">
      <c r="A183" s="75">
        <v>153</v>
      </c>
      <c r="B183" s="75">
        <v>50</v>
      </c>
      <c r="C183" s="75" t="s">
        <v>165</v>
      </c>
      <c r="D183" s="381">
        <v>0.065</v>
      </c>
    </row>
    <row r="184" spans="1:4" ht="12.75">
      <c r="A184" s="75">
        <v>153</v>
      </c>
      <c r="B184" s="75">
        <v>60</v>
      </c>
      <c r="C184" s="75" t="s">
        <v>165</v>
      </c>
      <c r="D184" s="381">
        <v>0.075</v>
      </c>
    </row>
    <row r="185" spans="1:4" ht="12.75">
      <c r="A185" s="75">
        <v>153</v>
      </c>
      <c r="B185" s="75">
        <v>65</v>
      </c>
      <c r="C185" s="75" t="s">
        <v>165</v>
      </c>
      <c r="D185" s="381">
        <v>0.109</v>
      </c>
    </row>
    <row r="186" spans="1:4" ht="12.75">
      <c r="A186" s="75">
        <v>153</v>
      </c>
      <c r="B186" s="75">
        <v>70</v>
      </c>
      <c r="C186" s="75" t="s">
        <v>165</v>
      </c>
      <c r="D186" s="381">
        <v>0.109</v>
      </c>
    </row>
    <row r="187" spans="1:4" ht="12.75">
      <c r="A187" s="75">
        <v>153</v>
      </c>
      <c r="B187" s="75">
        <v>75</v>
      </c>
      <c r="C187" s="75" t="s">
        <v>165</v>
      </c>
      <c r="D187" s="381">
        <v>0.109</v>
      </c>
    </row>
    <row r="188" spans="1:4" ht="12.75">
      <c r="A188" s="75">
        <v>153</v>
      </c>
      <c r="B188" s="75">
        <v>80</v>
      </c>
      <c r="C188" s="75" t="s">
        <v>165</v>
      </c>
      <c r="D188" s="381">
        <v>0.109</v>
      </c>
    </row>
    <row r="189" spans="1:4" ht="12.75">
      <c r="A189" s="75">
        <v>153</v>
      </c>
      <c r="B189" s="75">
        <v>100</v>
      </c>
      <c r="C189" s="75" t="s">
        <v>165</v>
      </c>
      <c r="D189" s="381">
        <v>0.135</v>
      </c>
    </row>
    <row r="190" spans="1:4" ht="12.75">
      <c r="A190" s="75">
        <v>153</v>
      </c>
      <c r="B190" s="75">
        <v>125</v>
      </c>
      <c r="C190" s="75" t="s">
        <v>165</v>
      </c>
      <c r="D190" s="381">
        <v>0.164</v>
      </c>
    </row>
    <row r="191" spans="1:4" ht="12.75">
      <c r="A191" s="75">
        <v>155</v>
      </c>
      <c r="B191" s="75">
        <v>80</v>
      </c>
      <c r="C191" s="75" t="s">
        <v>165</v>
      </c>
      <c r="D191" s="381">
        <v>0.109</v>
      </c>
    </row>
    <row r="192" spans="1:4" ht="12.75">
      <c r="A192" s="75">
        <v>159</v>
      </c>
      <c r="B192" s="75">
        <v>25</v>
      </c>
      <c r="C192" s="75" t="s">
        <v>165</v>
      </c>
      <c r="D192" s="381">
        <v>0.042</v>
      </c>
    </row>
    <row r="193" spans="1:4" ht="12.75">
      <c r="A193" s="75">
        <v>159</v>
      </c>
      <c r="B193" s="75">
        <v>30</v>
      </c>
      <c r="C193" s="75" t="s">
        <v>165</v>
      </c>
      <c r="D193" s="381">
        <v>0.044</v>
      </c>
    </row>
    <row r="194" spans="1:4" ht="12.75">
      <c r="A194" s="75">
        <v>159</v>
      </c>
      <c r="B194" s="75">
        <v>40</v>
      </c>
      <c r="C194" s="75" t="s">
        <v>165</v>
      </c>
      <c r="D194" s="381">
        <v>0.053</v>
      </c>
    </row>
    <row r="195" spans="1:4" ht="12.75">
      <c r="A195" s="75">
        <v>159</v>
      </c>
      <c r="B195" s="75">
        <v>50</v>
      </c>
      <c r="C195" s="75" t="s">
        <v>165</v>
      </c>
      <c r="D195" s="381">
        <v>0.065</v>
      </c>
    </row>
    <row r="196" spans="1:4" ht="12.75">
      <c r="A196" s="75">
        <v>159</v>
      </c>
      <c r="B196" s="75">
        <v>60</v>
      </c>
      <c r="C196" s="75" t="s">
        <v>165</v>
      </c>
      <c r="D196" s="381">
        <v>0.078</v>
      </c>
    </row>
    <row r="197" spans="1:4" ht="12.75">
      <c r="A197" s="75">
        <v>159</v>
      </c>
      <c r="B197" s="75">
        <v>70</v>
      </c>
      <c r="C197" s="75" t="s">
        <v>165</v>
      </c>
      <c r="D197" s="381">
        <v>0.089</v>
      </c>
    </row>
    <row r="198" spans="1:4" ht="12.75">
      <c r="A198" s="75">
        <v>159</v>
      </c>
      <c r="B198" s="75">
        <v>80</v>
      </c>
      <c r="C198" s="75" t="s">
        <v>165</v>
      </c>
      <c r="D198" s="381">
        <v>0.109</v>
      </c>
    </row>
    <row r="199" spans="1:4" ht="12.75">
      <c r="A199" s="75">
        <v>159</v>
      </c>
      <c r="B199" s="75">
        <v>90</v>
      </c>
      <c r="C199" s="75" t="s">
        <v>165</v>
      </c>
      <c r="D199" s="381">
        <v>0.109</v>
      </c>
    </row>
    <row r="200" spans="1:4" ht="12.75">
      <c r="A200" s="75">
        <v>159</v>
      </c>
      <c r="B200" s="75">
        <v>100</v>
      </c>
      <c r="C200" s="75" t="s">
        <v>165</v>
      </c>
      <c r="D200" s="381">
        <v>0.139</v>
      </c>
    </row>
    <row r="201" spans="1:4" ht="12.75">
      <c r="A201" s="75">
        <v>159</v>
      </c>
      <c r="B201" s="75">
        <v>120</v>
      </c>
      <c r="C201" s="75" t="s">
        <v>165</v>
      </c>
      <c r="D201" s="381">
        <v>0.164</v>
      </c>
    </row>
    <row r="202" spans="1:4" ht="12.75">
      <c r="A202" s="75">
        <v>163</v>
      </c>
      <c r="B202" s="75">
        <v>25</v>
      </c>
      <c r="C202" s="75" t="s">
        <v>165</v>
      </c>
      <c r="D202" s="381">
        <v>0.042</v>
      </c>
    </row>
    <row r="203" spans="1:4" ht="12.75">
      <c r="A203" s="75">
        <v>163</v>
      </c>
      <c r="B203" s="75">
        <v>40</v>
      </c>
      <c r="C203" s="75" t="s">
        <v>165</v>
      </c>
      <c r="D203" s="381">
        <v>0.055</v>
      </c>
    </row>
    <row r="204" spans="1:4" ht="12.75">
      <c r="A204" s="75">
        <v>163</v>
      </c>
      <c r="B204" s="75">
        <v>50</v>
      </c>
      <c r="C204" s="75" t="s">
        <v>165</v>
      </c>
      <c r="D204" s="381">
        <v>0.076</v>
      </c>
    </row>
    <row r="205" spans="1:4" ht="12.75">
      <c r="A205" s="75">
        <v>163</v>
      </c>
      <c r="B205" s="75">
        <v>60</v>
      </c>
      <c r="C205" s="75" t="s">
        <v>165</v>
      </c>
      <c r="D205" s="381">
        <v>0.079</v>
      </c>
    </row>
    <row r="206" spans="1:4" ht="12.75">
      <c r="A206" s="75">
        <v>169</v>
      </c>
      <c r="B206" s="75">
        <v>25</v>
      </c>
      <c r="C206" s="75" t="s">
        <v>165</v>
      </c>
      <c r="D206" s="381">
        <v>0.044</v>
      </c>
    </row>
    <row r="207" spans="1:4" ht="12.75">
      <c r="A207" s="75">
        <v>169</v>
      </c>
      <c r="B207" s="75">
        <v>30</v>
      </c>
      <c r="C207" s="75" t="s">
        <v>165</v>
      </c>
      <c r="D207" s="381">
        <v>0.049</v>
      </c>
    </row>
    <row r="208" spans="1:4" ht="12.75">
      <c r="A208" s="75">
        <v>169</v>
      </c>
      <c r="B208" s="75">
        <v>40</v>
      </c>
      <c r="C208" s="75" t="s">
        <v>165</v>
      </c>
      <c r="D208" s="381">
        <v>0.062</v>
      </c>
    </row>
    <row r="209" spans="1:4" ht="12.75">
      <c r="A209" s="75">
        <v>169</v>
      </c>
      <c r="B209" s="75">
        <v>50</v>
      </c>
      <c r="C209" s="75" t="s">
        <v>165</v>
      </c>
      <c r="D209" s="381">
        <v>0.076</v>
      </c>
    </row>
    <row r="210" spans="1:4" ht="12.75">
      <c r="A210" s="75">
        <v>169</v>
      </c>
      <c r="B210" s="75">
        <v>55</v>
      </c>
      <c r="C210" s="75" t="s">
        <v>165</v>
      </c>
      <c r="D210" s="381">
        <v>0.078</v>
      </c>
    </row>
    <row r="211" spans="1:4" ht="12.75">
      <c r="A211" s="75">
        <v>169</v>
      </c>
      <c r="B211" s="75">
        <v>60</v>
      </c>
      <c r="C211" s="75" t="s">
        <v>165</v>
      </c>
      <c r="D211" s="381">
        <v>0.079</v>
      </c>
    </row>
    <row r="212" spans="1:4" ht="12.75">
      <c r="A212" s="75">
        <v>169</v>
      </c>
      <c r="B212" s="75">
        <v>65</v>
      </c>
      <c r="C212" s="75" t="s">
        <v>165</v>
      </c>
      <c r="D212" s="381">
        <v>0.089</v>
      </c>
    </row>
    <row r="213" spans="1:4" ht="12.75">
      <c r="A213" s="75">
        <v>169</v>
      </c>
      <c r="B213" s="75">
        <v>70</v>
      </c>
      <c r="C213" s="75" t="s">
        <v>165</v>
      </c>
      <c r="D213" s="381">
        <v>0.109</v>
      </c>
    </row>
    <row r="214" spans="1:4" ht="12.75">
      <c r="A214" s="75">
        <v>169</v>
      </c>
      <c r="B214" s="75">
        <v>75</v>
      </c>
      <c r="C214" s="75" t="s">
        <v>165</v>
      </c>
      <c r="D214" s="381">
        <v>0.109</v>
      </c>
    </row>
    <row r="215" spans="1:4" ht="12.75">
      <c r="A215" s="75">
        <v>169</v>
      </c>
      <c r="B215" s="75">
        <v>80</v>
      </c>
      <c r="C215" s="75" t="s">
        <v>165</v>
      </c>
      <c r="D215" s="381">
        <v>0.109</v>
      </c>
    </row>
    <row r="216" spans="1:4" ht="12.75">
      <c r="A216" s="75">
        <v>169</v>
      </c>
      <c r="B216" s="75">
        <v>85</v>
      </c>
      <c r="C216" s="75" t="s">
        <v>165</v>
      </c>
      <c r="D216" s="381">
        <v>0.109</v>
      </c>
    </row>
    <row r="217" spans="1:4" ht="12.75">
      <c r="A217" s="75">
        <v>169</v>
      </c>
      <c r="B217" s="75">
        <v>90</v>
      </c>
      <c r="C217" s="75" t="s">
        <v>165</v>
      </c>
      <c r="D217" s="381">
        <v>0.127</v>
      </c>
    </row>
    <row r="218" spans="1:4" ht="12.75">
      <c r="A218" s="75">
        <v>169</v>
      </c>
      <c r="B218" s="75">
        <v>95</v>
      </c>
      <c r="C218" s="75" t="s">
        <v>165</v>
      </c>
      <c r="D218" s="381">
        <v>0.139</v>
      </c>
    </row>
    <row r="219" spans="1:4" ht="12.75">
      <c r="A219" s="75">
        <v>169</v>
      </c>
      <c r="B219" s="75">
        <v>100</v>
      </c>
      <c r="C219" s="75" t="s">
        <v>165</v>
      </c>
      <c r="D219" s="381">
        <v>0.143</v>
      </c>
    </row>
    <row r="220" spans="1:4" ht="12.75">
      <c r="A220" s="75">
        <v>169</v>
      </c>
      <c r="B220" s="75">
        <v>105</v>
      </c>
      <c r="C220" s="75" t="s">
        <v>165</v>
      </c>
      <c r="D220" s="381">
        <v>0.148</v>
      </c>
    </row>
    <row r="221" spans="1:4" ht="12.75">
      <c r="A221" s="75">
        <v>169</v>
      </c>
      <c r="B221" s="75">
        <v>110</v>
      </c>
      <c r="C221" s="75" t="s">
        <v>165</v>
      </c>
      <c r="D221" s="381">
        <v>0.148</v>
      </c>
    </row>
    <row r="222" spans="1:4" ht="12.75">
      <c r="A222" s="75">
        <v>169</v>
      </c>
      <c r="B222" s="75">
        <v>115</v>
      </c>
      <c r="C222" s="75" t="s">
        <v>165</v>
      </c>
      <c r="D222" s="381">
        <v>0.164</v>
      </c>
    </row>
    <row r="223" spans="1:4" ht="12.75">
      <c r="A223" s="75">
        <v>169</v>
      </c>
      <c r="B223" s="75">
        <v>120</v>
      </c>
      <c r="C223" s="75" t="s">
        <v>165</v>
      </c>
      <c r="D223" s="381">
        <v>0.177</v>
      </c>
    </row>
    <row r="224" spans="1:4" ht="12.75">
      <c r="A224" s="75">
        <v>169</v>
      </c>
      <c r="B224" s="75">
        <v>125</v>
      </c>
      <c r="C224" s="75" t="s">
        <v>165</v>
      </c>
      <c r="D224" s="381">
        <v>0.183</v>
      </c>
    </row>
    <row r="225" spans="1:4" ht="12.75">
      <c r="A225" s="75">
        <v>169</v>
      </c>
      <c r="B225" s="75">
        <v>130</v>
      </c>
      <c r="C225" s="75" t="s">
        <v>165</v>
      </c>
      <c r="D225" s="381">
        <v>0.19</v>
      </c>
    </row>
    <row r="226" spans="1:4" ht="12.75">
      <c r="A226" s="75">
        <v>169</v>
      </c>
      <c r="B226" s="75">
        <v>140</v>
      </c>
      <c r="C226" s="75" t="s">
        <v>165</v>
      </c>
      <c r="D226" s="381">
        <v>0.196</v>
      </c>
    </row>
    <row r="227" spans="1:4" ht="12.75">
      <c r="A227" s="75">
        <v>169</v>
      </c>
      <c r="B227" s="75">
        <v>150</v>
      </c>
      <c r="C227" s="75" t="s">
        <v>165</v>
      </c>
      <c r="D227" s="381">
        <v>0.239</v>
      </c>
    </row>
    <row r="228" spans="1:4" ht="12.75">
      <c r="A228" s="75">
        <v>169</v>
      </c>
      <c r="B228" s="75">
        <v>175</v>
      </c>
      <c r="C228" s="75" t="s">
        <v>165</v>
      </c>
      <c r="D228" s="381">
        <v>0.327</v>
      </c>
    </row>
    <row r="229" spans="1:4" ht="12.75">
      <c r="A229" s="75">
        <v>169</v>
      </c>
      <c r="B229" s="75">
        <v>180</v>
      </c>
      <c r="C229" s="75" t="s">
        <v>165</v>
      </c>
      <c r="D229" s="381">
        <v>0.327</v>
      </c>
    </row>
    <row r="230" spans="1:4" ht="12.75">
      <c r="A230" s="75">
        <v>171</v>
      </c>
      <c r="B230" s="75">
        <v>25</v>
      </c>
      <c r="C230" s="75" t="s">
        <v>165</v>
      </c>
      <c r="D230" s="381">
        <v>0.049</v>
      </c>
    </row>
    <row r="231" spans="1:4" ht="12.75">
      <c r="A231" s="75">
        <v>171</v>
      </c>
      <c r="B231" s="75">
        <v>65</v>
      </c>
      <c r="C231" s="75" t="s">
        <v>165</v>
      </c>
      <c r="D231" s="381">
        <v>0.089</v>
      </c>
    </row>
    <row r="232" spans="1:4" ht="12.75">
      <c r="A232" s="75">
        <v>178</v>
      </c>
      <c r="B232" s="75">
        <v>25</v>
      </c>
      <c r="C232" s="75" t="s">
        <v>165</v>
      </c>
      <c r="D232" s="381">
        <v>0.049</v>
      </c>
    </row>
    <row r="233" spans="1:4" ht="12.75">
      <c r="A233" s="75">
        <v>178</v>
      </c>
      <c r="B233" s="75">
        <v>30</v>
      </c>
      <c r="C233" s="75" t="s">
        <v>165</v>
      </c>
      <c r="D233" s="381">
        <v>0.053</v>
      </c>
    </row>
    <row r="234" spans="1:4" ht="12.75">
      <c r="A234" s="75">
        <v>178</v>
      </c>
      <c r="B234" s="75">
        <v>40</v>
      </c>
      <c r="C234" s="75" t="s">
        <v>165</v>
      </c>
      <c r="D234" s="381">
        <v>0.065</v>
      </c>
    </row>
    <row r="235" spans="1:4" ht="12.75">
      <c r="A235" s="75">
        <v>178</v>
      </c>
      <c r="B235" s="75">
        <v>50</v>
      </c>
      <c r="C235" s="75" t="s">
        <v>165</v>
      </c>
      <c r="D235" s="381">
        <v>0.078</v>
      </c>
    </row>
    <row r="236" spans="1:4" ht="12.75">
      <c r="A236" s="75">
        <v>178</v>
      </c>
      <c r="B236" s="75">
        <v>60</v>
      </c>
      <c r="C236" s="75" t="s">
        <v>165</v>
      </c>
      <c r="D236" s="381">
        <v>0.089</v>
      </c>
    </row>
    <row r="237" spans="1:4" ht="12.75">
      <c r="A237" s="75">
        <v>178</v>
      </c>
      <c r="B237" s="75">
        <v>70</v>
      </c>
      <c r="C237" s="75" t="s">
        <v>165</v>
      </c>
      <c r="D237" s="381">
        <v>0.109</v>
      </c>
    </row>
    <row r="238" spans="1:4" ht="12.75">
      <c r="A238" s="75">
        <v>178</v>
      </c>
      <c r="B238" s="75">
        <v>75</v>
      </c>
      <c r="C238" s="75" t="s">
        <v>165</v>
      </c>
      <c r="D238" s="381">
        <v>0.109</v>
      </c>
    </row>
    <row r="239" spans="1:4" ht="12.75">
      <c r="A239" s="75">
        <v>178</v>
      </c>
      <c r="B239" s="75">
        <v>80</v>
      </c>
      <c r="C239" s="75" t="s">
        <v>165</v>
      </c>
      <c r="D239" s="381">
        <v>0.109</v>
      </c>
    </row>
    <row r="240" spans="1:4" ht="12.75">
      <c r="A240" s="75">
        <v>178</v>
      </c>
      <c r="B240" s="75">
        <v>100</v>
      </c>
      <c r="C240" s="75" t="s">
        <v>165</v>
      </c>
      <c r="D240" s="381">
        <v>0.143</v>
      </c>
    </row>
    <row r="241" spans="1:4" ht="12.75">
      <c r="A241" s="75">
        <v>178</v>
      </c>
      <c r="B241" s="75">
        <v>120</v>
      </c>
      <c r="C241" s="75" t="s">
        <v>165</v>
      </c>
      <c r="D241" s="381">
        <v>0.19</v>
      </c>
    </row>
    <row r="242" spans="1:4" ht="12.75">
      <c r="A242" s="75">
        <v>183</v>
      </c>
      <c r="B242" s="75">
        <v>25</v>
      </c>
      <c r="C242" s="75" t="s">
        <v>165</v>
      </c>
      <c r="D242" s="381">
        <v>0.053</v>
      </c>
    </row>
    <row r="243" spans="1:4" ht="12.75">
      <c r="A243" s="75">
        <v>183</v>
      </c>
      <c r="B243" s="75">
        <v>30</v>
      </c>
      <c r="C243" s="75" t="s">
        <v>165</v>
      </c>
      <c r="D243" s="381">
        <v>0.061</v>
      </c>
    </row>
    <row r="244" spans="1:4" ht="12.75">
      <c r="A244" s="75">
        <v>183</v>
      </c>
      <c r="B244" s="75">
        <v>40</v>
      </c>
      <c r="C244" s="75" t="s">
        <v>165</v>
      </c>
      <c r="D244" s="381">
        <v>0.065</v>
      </c>
    </row>
    <row r="245" spans="1:4" ht="12.75">
      <c r="A245" s="75">
        <v>183</v>
      </c>
      <c r="B245" s="75">
        <v>50</v>
      </c>
      <c r="C245" s="75" t="s">
        <v>165</v>
      </c>
      <c r="D245" s="381">
        <v>0.078</v>
      </c>
    </row>
    <row r="246" spans="1:4" ht="12.75">
      <c r="A246" s="75">
        <v>183</v>
      </c>
      <c r="B246" s="75">
        <v>60</v>
      </c>
      <c r="C246" s="75" t="s">
        <v>165</v>
      </c>
      <c r="D246" s="381">
        <v>0.105</v>
      </c>
    </row>
    <row r="247" spans="1:4" ht="12.75">
      <c r="A247" s="75">
        <v>183</v>
      </c>
      <c r="B247" s="75">
        <v>80</v>
      </c>
      <c r="C247" s="75" t="s">
        <v>165</v>
      </c>
      <c r="D247" s="381">
        <v>0.121</v>
      </c>
    </row>
    <row r="248" spans="1:4" ht="12.75">
      <c r="A248" s="75">
        <v>186</v>
      </c>
      <c r="B248" s="75">
        <v>40</v>
      </c>
      <c r="C248" s="75" t="s">
        <v>165</v>
      </c>
      <c r="D248" s="381">
        <v>0.076</v>
      </c>
    </row>
    <row r="249" spans="1:4" ht="12.75">
      <c r="A249" s="75">
        <v>186</v>
      </c>
      <c r="B249" s="75">
        <v>60</v>
      </c>
      <c r="C249" s="75" t="s">
        <v>165</v>
      </c>
      <c r="D249" s="381">
        <v>0.109</v>
      </c>
    </row>
    <row r="250" spans="1:4" ht="12.75">
      <c r="A250" s="75">
        <v>186</v>
      </c>
      <c r="B250" s="75">
        <v>70</v>
      </c>
      <c r="C250" s="75" t="s">
        <v>165</v>
      </c>
      <c r="D250" s="381">
        <v>0.11</v>
      </c>
    </row>
    <row r="251" spans="1:4" ht="12.75">
      <c r="A251" s="75">
        <v>186</v>
      </c>
      <c r="B251" s="75">
        <v>80</v>
      </c>
      <c r="C251" s="75" t="s">
        <v>165</v>
      </c>
      <c r="D251" s="381">
        <v>0.127</v>
      </c>
    </row>
    <row r="252" spans="1:4" ht="12.75">
      <c r="A252" s="75">
        <v>186</v>
      </c>
      <c r="B252" s="75">
        <v>100</v>
      </c>
      <c r="C252" s="75" t="s">
        <v>165</v>
      </c>
      <c r="D252" s="381">
        <v>0.148</v>
      </c>
    </row>
    <row r="253" spans="1:4" ht="12.75">
      <c r="A253" s="75">
        <v>191</v>
      </c>
      <c r="B253" s="75">
        <v>25</v>
      </c>
      <c r="C253" s="75" t="s">
        <v>165</v>
      </c>
      <c r="D253" s="381">
        <v>0.055</v>
      </c>
    </row>
    <row r="254" spans="1:4" ht="12.75">
      <c r="A254" s="75">
        <v>191</v>
      </c>
      <c r="B254" s="75">
        <v>40</v>
      </c>
      <c r="C254" s="75" t="s">
        <v>165</v>
      </c>
      <c r="D254" s="381">
        <v>0.076</v>
      </c>
    </row>
    <row r="255" spans="1:4" ht="12.75">
      <c r="A255" s="75">
        <v>191</v>
      </c>
      <c r="B255" s="75">
        <v>50</v>
      </c>
      <c r="C255" s="75" t="s">
        <v>165</v>
      </c>
      <c r="D255" s="381">
        <v>0.08</v>
      </c>
    </row>
    <row r="256" spans="1:4" ht="12.75">
      <c r="A256" s="75">
        <v>191</v>
      </c>
      <c r="B256" s="75">
        <v>60</v>
      </c>
      <c r="C256" s="75" t="s">
        <v>165</v>
      </c>
      <c r="D256" s="381">
        <v>0.109</v>
      </c>
    </row>
    <row r="257" spans="1:4" ht="12.75">
      <c r="A257" s="75">
        <v>191</v>
      </c>
      <c r="B257" s="75">
        <v>65</v>
      </c>
      <c r="C257" s="75" t="s">
        <v>165</v>
      </c>
      <c r="D257" s="381">
        <v>0.109</v>
      </c>
    </row>
    <row r="258" spans="1:4" ht="12.75">
      <c r="A258" s="75">
        <v>191</v>
      </c>
      <c r="B258" s="75">
        <v>70</v>
      </c>
      <c r="C258" s="75" t="s">
        <v>165</v>
      </c>
      <c r="D258" s="381">
        <v>0.109</v>
      </c>
    </row>
    <row r="259" spans="1:4" ht="12.75">
      <c r="A259" s="75">
        <v>191</v>
      </c>
      <c r="B259" s="75">
        <v>80</v>
      </c>
      <c r="C259" s="75" t="s">
        <v>165</v>
      </c>
      <c r="D259" s="381">
        <v>0.135</v>
      </c>
    </row>
    <row r="260" spans="1:4" ht="12.75">
      <c r="A260" s="75">
        <v>191</v>
      </c>
      <c r="B260" s="75">
        <v>90</v>
      </c>
      <c r="C260" s="75" t="s">
        <v>165</v>
      </c>
      <c r="D260" s="381">
        <v>0.143</v>
      </c>
    </row>
    <row r="261" spans="1:4" ht="12.75">
      <c r="A261" s="75">
        <v>191</v>
      </c>
      <c r="B261" s="75">
        <v>100</v>
      </c>
      <c r="C261" s="75" t="s">
        <v>165</v>
      </c>
      <c r="D261" s="381">
        <v>0.148</v>
      </c>
    </row>
    <row r="262" spans="1:4" ht="12.75">
      <c r="A262" s="75">
        <v>191</v>
      </c>
      <c r="B262" s="75">
        <v>110</v>
      </c>
      <c r="C262" s="75" t="s">
        <v>165</v>
      </c>
      <c r="D262" s="381">
        <v>0.183</v>
      </c>
    </row>
    <row r="263" spans="1:4" ht="12.75">
      <c r="A263" s="75">
        <v>194</v>
      </c>
      <c r="B263" s="75">
        <v>25</v>
      </c>
      <c r="C263" s="75" t="s">
        <v>165</v>
      </c>
      <c r="D263" s="381">
        <v>0.061</v>
      </c>
    </row>
    <row r="264" spans="1:4" ht="12.75">
      <c r="A264" s="75">
        <v>194</v>
      </c>
      <c r="B264" s="75">
        <v>30</v>
      </c>
      <c r="C264" s="75" t="s">
        <v>165</v>
      </c>
      <c r="D264" s="381">
        <v>0.065</v>
      </c>
    </row>
    <row r="265" spans="1:4" ht="12.75">
      <c r="A265" s="75">
        <v>194</v>
      </c>
      <c r="B265" s="75">
        <v>40</v>
      </c>
      <c r="C265" s="75" t="s">
        <v>165</v>
      </c>
      <c r="D265" s="381">
        <v>0.076</v>
      </c>
    </row>
    <row r="266" spans="1:4" ht="12.75">
      <c r="A266" s="75">
        <v>194</v>
      </c>
      <c r="B266" s="75">
        <v>50</v>
      </c>
      <c r="C266" s="75" t="s">
        <v>165</v>
      </c>
      <c r="D266" s="381">
        <v>0.082</v>
      </c>
    </row>
    <row r="267" spans="1:4" ht="12.75">
      <c r="A267" s="75">
        <v>194</v>
      </c>
      <c r="B267" s="75">
        <v>60</v>
      </c>
      <c r="C267" s="75" t="s">
        <v>165</v>
      </c>
      <c r="D267" s="381">
        <v>0.109</v>
      </c>
    </row>
    <row r="268" spans="1:4" ht="12.75">
      <c r="A268" s="75">
        <v>194</v>
      </c>
      <c r="B268" s="75">
        <v>65</v>
      </c>
      <c r="C268" s="75" t="s">
        <v>165</v>
      </c>
      <c r="D268" s="381">
        <v>0.109</v>
      </c>
    </row>
    <row r="269" spans="1:4" ht="12.75">
      <c r="A269" s="75">
        <v>194</v>
      </c>
      <c r="B269" s="75">
        <v>70</v>
      </c>
      <c r="C269" s="75" t="s">
        <v>165</v>
      </c>
      <c r="D269" s="381">
        <v>0.109</v>
      </c>
    </row>
    <row r="270" spans="1:4" ht="12.75">
      <c r="A270" s="75">
        <v>194</v>
      </c>
      <c r="B270" s="75">
        <v>75</v>
      </c>
      <c r="C270" s="75" t="s">
        <v>165</v>
      </c>
      <c r="D270" s="381">
        <v>0.116</v>
      </c>
    </row>
    <row r="271" spans="1:4" ht="12.75">
      <c r="A271" s="75">
        <v>194</v>
      </c>
      <c r="B271" s="75">
        <v>80</v>
      </c>
      <c r="C271" s="75" t="s">
        <v>165</v>
      </c>
      <c r="D271" s="381">
        <v>0.135</v>
      </c>
    </row>
    <row r="272" spans="1:4" ht="12.75">
      <c r="A272" s="75">
        <v>194</v>
      </c>
      <c r="B272" s="75">
        <v>85</v>
      </c>
      <c r="C272" s="75" t="s">
        <v>165</v>
      </c>
      <c r="D272" s="381">
        <v>0.139</v>
      </c>
    </row>
    <row r="273" spans="1:4" ht="12.75">
      <c r="A273" s="75">
        <v>194</v>
      </c>
      <c r="B273" s="75">
        <v>90</v>
      </c>
      <c r="C273" s="75" t="s">
        <v>165</v>
      </c>
      <c r="D273" s="381">
        <v>0.143</v>
      </c>
    </row>
    <row r="274" spans="1:4" ht="12.75">
      <c r="A274" s="75">
        <v>194</v>
      </c>
      <c r="B274" s="75">
        <v>100</v>
      </c>
      <c r="C274" s="75" t="s">
        <v>165</v>
      </c>
      <c r="D274" s="381">
        <v>0.148</v>
      </c>
    </row>
    <row r="275" spans="1:4" ht="12.75">
      <c r="A275" s="75">
        <v>194</v>
      </c>
      <c r="B275" s="75">
        <v>110</v>
      </c>
      <c r="C275" s="75" t="s">
        <v>165</v>
      </c>
      <c r="D275" s="381">
        <v>0.184</v>
      </c>
    </row>
    <row r="276" spans="1:4" ht="12.75">
      <c r="A276" s="75">
        <v>194</v>
      </c>
      <c r="B276" s="75">
        <v>120</v>
      </c>
      <c r="C276" s="75" t="s">
        <v>165</v>
      </c>
      <c r="D276" s="381">
        <v>0.199</v>
      </c>
    </row>
    <row r="277" spans="1:4" ht="12.75">
      <c r="A277" s="75">
        <v>194</v>
      </c>
      <c r="B277" s="75">
        <v>125</v>
      </c>
      <c r="C277" s="75" t="s">
        <v>165</v>
      </c>
      <c r="D277" s="381">
        <v>0.196</v>
      </c>
    </row>
    <row r="278" spans="1:4" ht="12.75">
      <c r="A278" s="75">
        <v>194</v>
      </c>
      <c r="B278" s="75">
        <v>130</v>
      </c>
      <c r="C278" s="75" t="s">
        <v>165</v>
      </c>
      <c r="D278" s="381">
        <v>0.239</v>
      </c>
    </row>
    <row r="279" spans="1:4" ht="12.75">
      <c r="A279" s="75">
        <v>194</v>
      </c>
      <c r="B279" s="75">
        <v>140</v>
      </c>
      <c r="C279" s="75" t="s">
        <v>165</v>
      </c>
      <c r="D279" s="381">
        <v>0.25</v>
      </c>
    </row>
    <row r="280" spans="1:4" ht="12.75">
      <c r="A280" s="75">
        <v>194</v>
      </c>
      <c r="B280" s="75">
        <v>150</v>
      </c>
      <c r="C280" s="75" t="s">
        <v>165</v>
      </c>
      <c r="D280" s="381">
        <v>0.269</v>
      </c>
    </row>
    <row r="281" spans="1:4" ht="12.75">
      <c r="A281" s="75">
        <v>194</v>
      </c>
      <c r="B281" s="75">
        <v>175</v>
      </c>
      <c r="C281" s="75" t="s">
        <v>165</v>
      </c>
      <c r="D281" s="381">
        <v>0.343</v>
      </c>
    </row>
    <row r="282" spans="1:4" ht="12.75">
      <c r="A282" s="75">
        <v>201</v>
      </c>
      <c r="B282" s="75">
        <v>25</v>
      </c>
      <c r="C282" s="75" t="s">
        <v>165</v>
      </c>
      <c r="D282" s="381">
        <v>0.064</v>
      </c>
    </row>
    <row r="283" spans="1:4" ht="12.75">
      <c r="A283" s="75">
        <v>201</v>
      </c>
      <c r="B283" s="75">
        <v>30</v>
      </c>
      <c r="C283" s="75" t="s">
        <v>165</v>
      </c>
      <c r="D283" s="381">
        <v>0.065</v>
      </c>
    </row>
    <row r="284" spans="1:4" ht="12.75">
      <c r="A284" s="75">
        <v>201</v>
      </c>
      <c r="B284" s="75">
        <v>40</v>
      </c>
      <c r="C284" s="75" t="s">
        <v>165</v>
      </c>
      <c r="D284" s="381">
        <v>0.08</v>
      </c>
    </row>
    <row r="285" spans="1:4" ht="12.75">
      <c r="A285" s="75">
        <v>201</v>
      </c>
      <c r="B285" s="75">
        <v>50</v>
      </c>
      <c r="C285" s="75" t="s">
        <v>165</v>
      </c>
      <c r="D285" s="381">
        <v>0.089</v>
      </c>
    </row>
    <row r="286" spans="1:4" ht="12.75">
      <c r="A286" s="75">
        <v>201</v>
      </c>
      <c r="B286" s="75">
        <v>80</v>
      </c>
      <c r="C286" s="75" t="s">
        <v>165</v>
      </c>
      <c r="D286" s="381">
        <v>0.139</v>
      </c>
    </row>
    <row r="287" spans="1:4" ht="12.75">
      <c r="A287" s="75">
        <v>203</v>
      </c>
      <c r="B287" s="75">
        <v>25</v>
      </c>
      <c r="C287" s="75" t="s">
        <v>165</v>
      </c>
      <c r="D287" s="381">
        <v>0.065</v>
      </c>
    </row>
    <row r="288" spans="1:4" ht="12.75">
      <c r="A288" s="75">
        <v>203</v>
      </c>
      <c r="B288" s="75">
        <v>30</v>
      </c>
      <c r="C288" s="75" t="s">
        <v>165</v>
      </c>
      <c r="D288" s="381">
        <v>0.065</v>
      </c>
    </row>
    <row r="289" spans="1:4" ht="12.75">
      <c r="A289" s="75">
        <v>205</v>
      </c>
      <c r="B289" s="75">
        <v>25</v>
      </c>
      <c r="C289" s="75" t="s">
        <v>165</v>
      </c>
      <c r="D289" s="381">
        <v>0.065</v>
      </c>
    </row>
    <row r="290" spans="1:4" ht="12.75">
      <c r="A290" s="75">
        <v>205</v>
      </c>
      <c r="B290" s="75">
        <v>30</v>
      </c>
      <c r="C290" s="75" t="s">
        <v>165</v>
      </c>
      <c r="D290" s="381">
        <v>0.065</v>
      </c>
    </row>
    <row r="291" spans="1:4" ht="12.75">
      <c r="A291" s="75">
        <v>205</v>
      </c>
      <c r="B291" s="75">
        <v>40</v>
      </c>
      <c r="C291" s="75" t="s">
        <v>165</v>
      </c>
      <c r="D291" s="381">
        <v>0.078</v>
      </c>
    </row>
    <row r="292" spans="1:4" ht="12.75">
      <c r="A292" s="75">
        <v>205</v>
      </c>
      <c r="B292" s="75">
        <v>50</v>
      </c>
      <c r="C292" s="75" t="s">
        <v>165</v>
      </c>
      <c r="D292" s="381">
        <v>0.109</v>
      </c>
    </row>
    <row r="293" spans="1:4" ht="12.75">
      <c r="A293" s="75">
        <v>205</v>
      </c>
      <c r="B293" s="75">
        <v>55</v>
      </c>
      <c r="C293" s="75" t="s">
        <v>165</v>
      </c>
      <c r="D293" s="381">
        <v>0.109</v>
      </c>
    </row>
    <row r="294" spans="1:4" ht="12.75">
      <c r="A294" s="75">
        <v>205</v>
      </c>
      <c r="B294" s="75">
        <v>60</v>
      </c>
      <c r="C294" s="75" t="s">
        <v>165</v>
      </c>
      <c r="D294" s="381">
        <v>0.109</v>
      </c>
    </row>
    <row r="295" spans="1:4" ht="12.75">
      <c r="A295" s="75">
        <v>205</v>
      </c>
      <c r="B295" s="75">
        <v>65</v>
      </c>
      <c r="C295" s="75" t="s">
        <v>165</v>
      </c>
      <c r="D295" s="381">
        <v>0.109</v>
      </c>
    </row>
    <row r="296" spans="1:4" ht="12.75">
      <c r="A296" s="75">
        <v>205</v>
      </c>
      <c r="B296" s="75">
        <v>70</v>
      </c>
      <c r="C296" s="75" t="s">
        <v>165</v>
      </c>
      <c r="D296" s="381">
        <v>0.116</v>
      </c>
    </row>
    <row r="297" spans="1:4" ht="12.75">
      <c r="A297" s="75">
        <v>205</v>
      </c>
      <c r="B297" s="75">
        <v>75</v>
      </c>
      <c r="C297" s="75" t="s">
        <v>165</v>
      </c>
      <c r="D297" s="381">
        <v>0.12</v>
      </c>
    </row>
    <row r="298" spans="1:4" ht="12.75">
      <c r="A298" s="75">
        <v>205</v>
      </c>
      <c r="B298" s="75">
        <v>80</v>
      </c>
      <c r="C298" s="75" t="s">
        <v>165</v>
      </c>
      <c r="D298" s="381">
        <v>0.139</v>
      </c>
    </row>
    <row r="299" spans="1:4" ht="12.75">
      <c r="A299" s="75">
        <v>205</v>
      </c>
      <c r="B299" s="75">
        <v>90</v>
      </c>
      <c r="C299" s="75" t="s">
        <v>165</v>
      </c>
      <c r="D299" s="381">
        <v>0.148</v>
      </c>
    </row>
    <row r="300" spans="1:4" ht="12.75">
      <c r="A300" s="75">
        <v>205</v>
      </c>
      <c r="B300" s="75">
        <v>100</v>
      </c>
      <c r="C300" s="75" t="s">
        <v>165</v>
      </c>
      <c r="D300" s="381">
        <v>0.177</v>
      </c>
    </row>
    <row r="301" spans="1:4" ht="12.75">
      <c r="A301" s="75">
        <v>205</v>
      </c>
      <c r="B301" s="75">
        <v>125</v>
      </c>
      <c r="C301" s="75" t="s">
        <v>165</v>
      </c>
      <c r="D301" s="381">
        <v>0.239</v>
      </c>
    </row>
    <row r="302" spans="1:4" ht="12.75">
      <c r="A302" s="75">
        <v>209</v>
      </c>
      <c r="B302" s="75">
        <v>25</v>
      </c>
      <c r="C302" s="75" t="s">
        <v>165</v>
      </c>
      <c r="D302" s="381">
        <v>0.074</v>
      </c>
    </row>
    <row r="303" spans="1:4" ht="12.75">
      <c r="A303" s="75">
        <v>209</v>
      </c>
      <c r="B303" s="75">
        <v>40</v>
      </c>
      <c r="C303" s="75" t="s">
        <v>165</v>
      </c>
      <c r="D303" s="381">
        <v>0.076</v>
      </c>
    </row>
    <row r="304" spans="1:4" ht="12.75">
      <c r="A304" s="75">
        <v>209</v>
      </c>
      <c r="B304" s="75">
        <v>65</v>
      </c>
      <c r="C304" s="75" t="s">
        <v>165</v>
      </c>
      <c r="D304" s="381">
        <v>0.109</v>
      </c>
    </row>
    <row r="305" spans="1:4" ht="12.75">
      <c r="A305" s="75">
        <v>209</v>
      </c>
      <c r="B305" s="75">
        <v>80</v>
      </c>
      <c r="C305" s="75" t="s">
        <v>165</v>
      </c>
      <c r="D305" s="381">
        <v>0.143</v>
      </c>
    </row>
    <row r="306" spans="1:4" ht="12.75">
      <c r="A306" s="75">
        <v>216</v>
      </c>
      <c r="B306" s="75">
        <v>25</v>
      </c>
      <c r="C306" s="75" t="s">
        <v>165</v>
      </c>
      <c r="D306" s="381">
        <v>0.069</v>
      </c>
    </row>
    <row r="307" spans="1:4" ht="12.75">
      <c r="A307" s="75">
        <v>216</v>
      </c>
      <c r="B307" s="75">
        <v>30</v>
      </c>
      <c r="C307" s="75" t="s">
        <v>165</v>
      </c>
      <c r="D307" s="381">
        <v>0.078</v>
      </c>
    </row>
    <row r="308" spans="1:4" ht="12.75">
      <c r="A308" s="75">
        <v>216</v>
      </c>
      <c r="B308" s="75">
        <v>40</v>
      </c>
      <c r="C308" s="75" t="s">
        <v>165</v>
      </c>
      <c r="D308" s="381">
        <v>0.089</v>
      </c>
    </row>
    <row r="309" spans="1:4" ht="12.75">
      <c r="A309" s="75">
        <v>216</v>
      </c>
      <c r="B309" s="75">
        <v>60</v>
      </c>
      <c r="C309" s="75" t="s">
        <v>165</v>
      </c>
      <c r="D309" s="381">
        <v>0.109</v>
      </c>
    </row>
    <row r="310" spans="1:4" ht="12.75">
      <c r="A310" s="75">
        <v>216</v>
      </c>
      <c r="B310" s="75">
        <v>80</v>
      </c>
      <c r="C310" s="75" t="s">
        <v>165</v>
      </c>
      <c r="D310" s="381">
        <v>0.143</v>
      </c>
    </row>
    <row r="311" spans="1:4" ht="12.75">
      <c r="A311" s="75">
        <v>216</v>
      </c>
      <c r="B311" s="75">
        <v>110</v>
      </c>
      <c r="C311" s="75" t="s">
        <v>165</v>
      </c>
      <c r="D311" s="381">
        <v>0.196</v>
      </c>
    </row>
    <row r="312" spans="1:4" ht="12.75">
      <c r="A312" s="75">
        <v>216</v>
      </c>
      <c r="B312" s="75">
        <v>120</v>
      </c>
      <c r="C312" s="75" t="s">
        <v>165</v>
      </c>
      <c r="D312" s="381">
        <v>0.239</v>
      </c>
    </row>
    <row r="313" spans="1:4" ht="12.75">
      <c r="A313" s="75">
        <v>216</v>
      </c>
      <c r="B313" s="75">
        <v>140</v>
      </c>
      <c r="C313" s="75" t="s">
        <v>165</v>
      </c>
      <c r="D313" s="381">
        <v>0.313</v>
      </c>
    </row>
    <row r="314" spans="1:4" ht="12.75">
      <c r="A314" s="75">
        <v>219</v>
      </c>
      <c r="B314" s="75">
        <v>25</v>
      </c>
      <c r="C314" s="75" t="s">
        <v>165</v>
      </c>
      <c r="D314" s="381">
        <v>0.076</v>
      </c>
    </row>
    <row r="315" spans="1:4" ht="12.75">
      <c r="A315" s="75">
        <v>219</v>
      </c>
      <c r="B315" s="75">
        <v>30</v>
      </c>
      <c r="C315" s="75" t="s">
        <v>165</v>
      </c>
      <c r="D315" s="381">
        <v>0.078</v>
      </c>
    </row>
    <row r="316" spans="1:4" ht="12.75">
      <c r="A316" s="75">
        <v>219</v>
      </c>
      <c r="B316" s="75">
        <v>40</v>
      </c>
      <c r="C316" s="75" t="s">
        <v>165</v>
      </c>
      <c r="D316" s="381">
        <v>0.089</v>
      </c>
    </row>
    <row r="317" spans="1:4" ht="12.75">
      <c r="A317" s="75">
        <v>219</v>
      </c>
      <c r="B317" s="75">
        <v>50</v>
      </c>
      <c r="C317" s="75" t="s">
        <v>165</v>
      </c>
      <c r="D317" s="381">
        <v>0.109</v>
      </c>
    </row>
    <row r="318" spans="1:4" ht="12.75">
      <c r="A318" s="75">
        <v>219</v>
      </c>
      <c r="B318" s="75">
        <v>55</v>
      </c>
      <c r="C318" s="75" t="s">
        <v>165</v>
      </c>
      <c r="D318" s="381">
        <v>0.109</v>
      </c>
    </row>
    <row r="319" spans="1:4" ht="12.75">
      <c r="A319" s="75">
        <v>219</v>
      </c>
      <c r="B319" s="75">
        <v>60</v>
      </c>
      <c r="C319" s="75" t="s">
        <v>165</v>
      </c>
      <c r="D319" s="381">
        <v>0.109</v>
      </c>
    </row>
    <row r="320" spans="1:4" ht="12.75">
      <c r="A320" s="75">
        <v>219</v>
      </c>
      <c r="B320" s="75">
        <v>65</v>
      </c>
      <c r="C320" s="75" t="s">
        <v>165</v>
      </c>
      <c r="D320" s="381">
        <v>0.127</v>
      </c>
    </row>
    <row r="321" spans="1:4" ht="12.75">
      <c r="A321" s="75">
        <v>219</v>
      </c>
      <c r="B321" s="75">
        <v>70</v>
      </c>
      <c r="C321" s="75" t="s">
        <v>165</v>
      </c>
      <c r="D321" s="381">
        <v>0.139</v>
      </c>
    </row>
    <row r="322" spans="1:4" ht="12.75">
      <c r="A322" s="75">
        <v>219</v>
      </c>
      <c r="B322" s="75">
        <v>75</v>
      </c>
      <c r="C322" s="75" t="s">
        <v>165</v>
      </c>
      <c r="D322" s="381">
        <v>0.143</v>
      </c>
    </row>
    <row r="323" spans="1:4" ht="12.75">
      <c r="A323" s="75">
        <v>219</v>
      </c>
      <c r="B323" s="75">
        <v>80</v>
      </c>
      <c r="C323" s="75" t="s">
        <v>165</v>
      </c>
      <c r="D323" s="381">
        <v>0.143</v>
      </c>
    </row>
    <row r="324" spans="1:4" ht="12.75">
      <c r="A324" s="75">
        <v>219</v>
      </c>
      <c r="B324" s="75">
        <v>85</v>
      </c>
      <c r="C324" s="75" t="s">
        <v>165</v>
      </c>
      <c r="D324" s="381">
        <v>0.108</v>
      </c>
    </row>
    <row r="325" spans="1:4" ht="12.75">
      <c r="A325" s="75">
        <v>219</v>
      </c>
      <c r="B325" s="75">
        <v>90</v>
      </c>
      <c r="C325" s="75" t="s">
        <v>165</v>
      </c>
      <c r="D325" s="381">
        <v>0.164</v>
      </c>
    </row>
    <row r="326" spans="1:4" ht="12.75">
      <c r="A326" s="75">
        <v>219</v>
      </c>
      <c r="B326" s="75">
        <v>100</v>
      </c>
      <c r="C326" s="75" t="s">
        <v>165</v>
      </c>
      <c r="D326" s="381">
        <v>0.183</v>
      </c>
    </row>
    <row r="327" spans="1:4" ht="12.75">
      <c r="A327" s="75">
        <v>219</v>
      </c>
      <c r="B327" s="75">
        <v>105</v>
      </c>
      <c r="C327" s="75" t="s">
        <v>165</v>
      </c>
      <c r="D327" s="381">
        <v>0.192</v>
      </c>
    </row>
    <row r="328" spans="1:4" ht="12.75">
      <c r="A328" s="75">
        <v>219</v>
      </c>
      <c r="B328" s="75">
        <v>110</v>
      </c>
      <c r="C328" s="75" t="s">
        <v>165</v>
      </c>
      <c r="D328" s="381">
        <v>0.196</v>
      </c>
    </row>
    <row r="329" spans="1:4" ht="12.75">
      <c r="A329" s="75">
        <v>219</v>
      </c>
      <c r="B329" s="75">
        <v>115</v>
      </c>
      <c r="C329" s="75" t="s">
        <v>165</v>
      </c>
      <c r="D329" s="381">
        <v>0.196</v>
      </c>
    </row>
    <row r="330" spans="1:4" ht="12.75">
      <c r="A330" s="75">
        <v>219</v>
      </c>
      <c r="B330" s="75">
        <v>120</v>
      </c>
      <c r="C330" s="75" t="s">
        <v>165</v>
      </c>
      <c r="D330" s="381">
        <v>0.239</v>
      </c>
    </row>
    <row r="331" spans="1:4" ht="12.75">
      <c r="A331" s="75">
        <v>219</v>
      </c>
      <c r="B331" s="75">
        <v>125</v>
      </c>
      <c r="C331" s="75" t="s">
        <v>165</v>
      </c>
      <c r="D331" s="381">
        <v>0.239</v>
      </c>
    </row>
    <row r="332" spans="1:4" ht="12.75">
      <c r="A332" s="75">
        <v>219</v>
      </c>
      <c r="B332" s="75">
        <v>130</v>
      </c>
      <c r="C332" s="75" t="s">
        <v>165</v>
      </c>
      <c r="D332" s="381">
        <v>0.25</v>
      </c>
    </row>
    <row r="333" spans="1:4" ht="12.75">
      <c r="A333" s="75">
        <v>219</v>
      </c>
      <c r="B333" s="75">
        <v>140</v>
      </c>
      <c r="C333" s="75" t="s">
        <v>165</v>
      </c>
      <c r="D333" s="381">
        <v>0.313</v>
      </c>
    </row>
    <row r="334" spans="1:4" ht="12.75">
      <c r="A334" s="75">
        <v>219</v>
      </c>
      <c r="B334" s="75">
        <v>150</v>
      </c>
      <c r="C334" s="75" t="s">
        <v>165</v>
      </c>
      <c r="D334" s="381">
        <v>0.327</v>
      </c>
    </row>
    <row r="335" spans="1:4" ht="12.75">
      <c r="A335" s="75">
        <v>219</v>
      </c>
      <c r="B335" s="75">
        <v>160</v>
      </c>
      <c r="C335" s="75" t="s">
        <v>165</v>
      </c>
      <c r="D335" s="381">
        <v>0.344</v>
      </c>
    </row>
    <row r="336" spans="1:4" ht="12.75">
      <c r="A336" s="75">
        <v>219</v>
      </c>
      <c r="B336" s="75">
        <v>170</v>
      </c>
      <c r="C336" s="75" t="s">
        <v>165</v>
      </c>
      <c r="D336" s="381">
        <v>0.362</v>
      </c>
    </row>
    <row r="337" spans="1:4" ht="12.75">
      <c r="A337" s="75">
        <v>219</v>
      </c>
      <c r="B337" s="75">
        <v>175</v>
      </c>
      <c r="C337" s="75" t="s">
        <v>165</v>
      </c>
      <c r="D337" s="381">
        <v>0.362</v>
      </c>
    </row>
    <row r="338" spans="1:4" ht="12.75">
      <c r="A338" s="75">
        <v>219</v>
      </c>
      <c r="B338" s="75">
        <v>180</v>
      </c>
      <c r="C338" s="75" t="s">
        <v>165</v>
      </c>
      <c r="D338" s="381">
        <v>0.362</v>
      </c>
    </row>
    <row r="339" spans="1:4" ht="12.75">
      <c r="A339" s="75">
        <v>219</v>
      </c>
      <c r="B339" s="75">
        <v>190</v>
      </c>
      <c r="C339" s="75" t="s">
        <v>165</v>
      </c>
      <c r="D339" s="381">
        <v>0.483</v>
      </c>
    </row>
    <row r="340" spans="1:4" ht="12.75">
      <c r="A340" s="75">
        <v>219</v>
      </c>
      <c r="B340" s="75">
        <v>200</v>
      </c>
      <c r="C340" s="75" t="s">
        <v>165</v>
      </c>
      <c r="D340" s="381">
        <v>0.483</v>
      </c>
    </row>
    <row r="341" spans="1:4" ht="12.75">
      <c r="A341" s="75">
        <v>222</v>
      </c>
      <c r="B341" s="75">
        <v>100</v>
      </c>
      <c r="C341" s="75" t="s">
        <v>165</v>
      </c>
      <c r="D341" s="381">
        <v>0.19</v>
      </c>
    </row>
    <row r="342" spans="1:4" ht="12.75">
      <c r="A342" s="75">
        <v>230</v>
      </c>
      <c r="B342" s="75">
        <v>25</v>
      </c>
      <c r="C342" s="75" t="s">
        <v>165</v>
      </c>
      <c r="D342" s="381">
        <v>0.078</v>
      </c>
    </row>
    <row r="343" spans="1:4" ht="12.75">
      <c r="A343" s="75">
        <v>230</v>
      </c>
      <c r="B343" s="75">
        <v>30</v>
      </c>
      <c r="C343" s="75" t="s">
        <v>165</v>
      </c>
      <c r="D343" s="381">
        <v>0.08</v>
      </c>
    </row>
    <row r="344" spans="1:4" ht="12.75">
      <c r="A344" s="75">
        <v>230</v>
      </c>
      <c r="B344" s="75">
        <v>40</v>
      </c>
      <c r="C344" s="75" t="s">
        <v>165</v>
      </c>
      <c r="D344" s="381">
        <v>0.109</v>
      </c>
    </row>
    <row r="345" spans="1:4" ht="12.75">
      <c r="A345" s="75">
        <v>230</v>
      </c>
      <c r="B345" s="75">
        <v>50</v>
      </c>
      <c r="C345" s="75" t="s">
        <v>165</v>
      </c>
      <c r="D345" s="381">
        <v>0.109</v>
      </c>
    </row>
    <row r="346" spans="1:4" ht="12.75">
      <c r="A346" s="75">
        <v>230</v>
      </c>
      <c r="B346" s="75">
        <v>60</v>
      </c>
      <c r="C346" s="75" t="s">
        <v>165</v>
      </c>
      <c r="D346" s="381">
        <v>0.135</v>
      </c>
    </row>
    <row r="347" spans="1:4" ht="12.75">
      <c r="A347" s="75">
        <v>230</v>
      </c>
      <c r="B347" s="75">
        <v>65</v>
      </c>
      <c r="C347" s="75" t="s">
        <v>165</v>
      </c>
      <c r="D347" s="381">
        <v>0.143</v>
      </c>
    </row>
    <row r="348" spans="1:4" ht="12.75">
      <c r="A348" s="75">
        <v>230</v>
      </c>
      <c r="B348" s="75">
        <v>70</v>
      </c>
      <c r="C348" s="75" t="s">
        <v>165</v>
      </c>
      <c r="D348" s="381">
        <v>0.143</v>
      </c>
    </row>
    <row r="349" spans="1:4" ht="12.75">
      <c r="A349" s="75">
        <v>230</v>
      </c>
      <c r="B349" s="75">
        <v>75</v>
      </c>
      <c r="C349" s="75" t="s">
        <v>165</v>
      </c>
      <c r="D349" s="381">
        <v>0.143</v>
      </c>
    </row>
    <row r="350" spans="1:4" ht="12.75">
      <c r="A350" s="75">
        <v>230</v>
      </c>
      <c r="B350" s="75">
        <v>80</v>
      </c>
      <c r="C350" s="75" t="s">
        <v>165</v>
      </c>
      <c r="D350" s="381">
        <v>0.148</v>
      </c>
    </row>
    <row r="351" spans="1:4" ht="12.75">
      <c r="A351" s="75">
        <v>230</v>
      </c>
      <c r="B351" s="75">
        <v>100</v>
      </c>
      <c r="C351" s="75" t="s">
        <v>165</v>
      </c>
      <c r="D351" s="381">
        <v>0.19</v>
      </c>
    </row>
    <row r="352" spans="1:4" ht="12.75">
      <c r="A352" s="75">
        <v>230</v>
      </c>
      <c r="B352" s="75">
        <v>110</v>
      </c>
      <c r="C352" s="75" t="s">
        <v>165</v>
      </c>
      <c r="D352" s="381">
        <v>0.218</v>
      </c>
    </row>
    <row r="353" spans="1:4" ht="12.75">
      <c r="A353" s="75">
        <v>230</v>
      </c>
      <c r="B353" s="75">
        <v>120</v>
      </c>
      <c r="C353" s="75" t="s">
        <v>165</v>
      </c>
      <c r="D353" s="381">
        <v>0.239</v>
      </c>
    </row>
    <row r="354" spans="1:4" ht="12.75">
      <c r="A354" s="75">
        <v>230</v>
      </c>
      <c r="B354" s="75">
        <v>180</v>
      </c>
      <c r="C354" s="75" t="s">
        <v>165</v>
      </c>
      <c r="D354" s="381">
        <v>0.362</v>
      </c>
    </row>
    <row r="355" spans="1:4" ht="12.75">
      <c r="A355" s="75">
        <v>235</v>
      </c>
      <c r="B355" s="75">
        <v>40</v>
      </c>
      <c r="C355" s="75" t="s">
        <v>165</v>
      </c>
      <c r="D355" s="381">
        <v>0.109</v>
      </c>
    </row>
    <row r="356" spans="1:4" ht="12.75">
      <c r="A356" s="75">
        <v>235</v>
      </c>
      <c r="B356" s="75">
        <v>70</v>
      </c>
      <c r="C356" s="75" t="s">
        <v>165</v>
      </c>
      <c r="D356" s="381">
        <v>0.103</v>
      </c>
    </row>
    <row r="357" spans="1:4" ht="12.75">
      <c r="A357" s="75">
        <v>235</v>
      </c>
      <c r="B357" s="75">
        <v>100</v>
      </c>
      <c r="C357" s="75" t="s">
        <v>165</v>
      </c>
      <c r="D357" s="381">
        <v>0.19</v>
      </c>
    </row>
    <row r="358" spans="1:4" ht="12.75">
      <c r="A358" s="75">
        <v>240</v>
      </c>
      <c r="B358" s="75">
        <v>60</v>
      </c>
      <c r="C358" s="75" t="s">
        <v>165</v>
      </c>
      <c r="D358" s="381">
        <v>0.139</v>
      </c>
    </row>
    <row r="359" spans="1:4" ht="12.75">
      <c r="A359" s="75">
        <v>240</v>
      </c>
      <c r="B359" s="75">
        <v>80</v>
      </c>
      <c r="C359" s="75" t="s">
        <v>165</v>
      </c>
      <c r="D359" s="381">
        <v>0.164</v>
      </c>
    </row>
    <row r="360" spans="1:4" ht="12.75">
      <c r="A360" s="75">
        <v>245</v>
      </c>
      <c r="B360" s="75">
        <v>25</v>
      </c>
      <c r="C360" s="75" t="s">
        <v>165</v>
      </c>
      <c r="D360" s="381">
        <v>0.089</v>
      </c>
    </row>
    <row r="361" spans="1:4" ht="12.75">
      <c r="A361" s="75">
        <v>245</v>
      </c>
      <c r="B361" s="75">
        <v>30</v>
      </c>
      <c r="C361" s="75" t="s">
        <v>165</v>
      </c>
      <c r="D361" s="381">
        <v>0.109</v>
      </c>
    </row>
    <row r="362" spans="1:4" ht="12.75">
      <c r="A362" s="75">
        <v>245</v>
      </c>
      <c r="B362" s="75">
        <v>40</v>
      </c>
      <c r="C362" s="75" t="s">
        <v>165</v>
      </c>
      <c r="D362" s="381">
        <v>0.109</v>
      </c>
    </row>
    <row r="363" spans="1:4" ht="12.75">
      <c r="A363" s="75">
        <v>245</v>
      </c>
      <c r="B363" s="75">
        <v>50</v>
      </c>
      <c r="C363" s="75" t="s">
        <v>165</v>
      </c>
      <c r="D363" s="381">
        <v>0.116</v>
      </c>
    </row>
    <row r="364" spans="1:4" ht="12.75">
      <c r="A364" s="75">
        <v>245</v>
      </c>
      <c r="B364" s="75">
        <v>60</v>
      </c>
      <c r="C364" s="75" t="s">
        <v>165</v>
      </c>
      <c r="D364" s="381">
        <v>0.139</v>
      </c>
    </row>
    <row r="365" spans="1:4" ht="12.75">
      <c r="A365" s="75">
        <v>245</v>
      </c>
      <c r="B365" s="75">
        <v>65</v>
      </c>
      <c r="C365" s="75" t="s">
        <v>165</v>
      </c>
      <c r="D365" s="381">
        <v>0.148</v>
      </c>
    </row>
    <row r="366" spans="1:4" ht="12.75">
      <c r="A366" s="75">
        <v>245</v>
      </c>
      <c r="B366" s="75">
        <v>70</v>
      </c>
      <c r="C366" s="75" t="s">
        <v>165</v>
      </c>
      <c r="D366" s="381">
        <v>0.148</v>
      </c>
    </row>
    <row r="367" spans="1:4" ht="12.75">
      <c r="A367" s="75">
        <v>245</v>
      </c>
      <c r="B367" s="75">
        <v>75</v>
      </c>
      <c r="C367" s="75" t="s">
        <v>165</v>
      </c>
      <c r="D367" s="381">
        <v>0.148</v>
      </c>
    </row>
    <row r="368" spans="1:4" ht="12.75">
      <c r="A368" s="75">
        <v>245</v>
      </c>
      <c r="B368" s="75">
        <v>80</v>
      </c>
      <c r="C368" s="75" t="s">
        <v>165</v>
      </c>
      <c r="D368" s="381">
        <v>0.177</v>
      </c>
    </row>
    <row r="369" spans="1:4" ht="12.75">
      <c r="A369" s="75">
        <v>245</v>
      </c>
      <c r="B369" s="75">
        <v>90</v>
      </c>
      <c r="C369" s="75" t="s">
        <v>165</v>
      </c>
      <c r="D369" s="381">
        <v>0.19</v>
      </c>
    </row>
    <row r="370" spans="1:4" ht="12.75">
      <c r="A370" s="75">
        <v>245</v>
      </c>
      <c r="B370" s="75">
        <v>100</v>
      </c>
      <c r="C370" s="75" t="s">
        <v>165</v>
      </c>
      <c r="D370" s="381">
        <v>0.196</v>
      </c>
    </row>
    <row r="371" spans="1:4" ht="12.75">
      <c r="A371" s="75">
        <v>245</v>
      </c>
      <c r="B371" s="75">
        <v>110</v>
      </c>
      <c r="C371" s="75" t="s">
        <v>165</v>
      </c>
      <c r="D371" s="381">
        <v>0.239</v>
      </c>
    </row>
    <row r="372" spans="1:4" ht="12.75">
      <c r="A372" s="75">
        <v>245</v>
      </c>
      <c r="B372" s="75">
        <v>120</v>
      </c>
      <c r="C372" s="75" t="s">
        <v>165</v>
      </c>
      <c r="D372" s="381">
        <v>0.299</v>
      </c>
    </row>
    <row r="373" spans="1:4" ht="12.75">
      <c r="A373" s="75">
        <v>245</v>
      </c>
      <c r="B373" s="75">
        <v>125</v>
      </c>
      <c r="C373" s="75" t="s">
        <v>165</v>
      </c>
      <c r="D373" s="381">
        <v>0.313</v>
      </c>
    </row>
    <row r="374" spans="1:4" ht="12.75">
      <c r="A374" s="75">
        <v>245</v>
      </c>
      <c r="B374" s="75">
        <v>150</v>
      </c>
      <c r="C374" s="75" t="s">
        <v>165</v>
      </c>
      <c r="D374" s="381">
        <v>0.344</v>
      </c>
    </row>
    <row r="375" spans="1:4" ht="12.75">
      <c r="A375" s="75">
        <v>245</v>
      </c>
      <c r="B375" s="75">
        <v>175</v>
      </c>
      <c r="C375" s="75" t="s">
        <v>165</v>
      </c>
      <c r="D375" s="381">
        <v>0.382</v>
      </c>
    </row>
    <row r="376" spans="1:4" ht="12.75">
      <c r="A376" s="75">
        <v>245</v>
      </c>
      <c r="B376" s="75">
        <v>200</v>
      </c>
      <c r="C376" s="75" t="s">
        <v>165</v>
      </c>
      <c r="D376" s="381">
        <v>0.509</v>
      </c>
    </row>
    <row r="377" spans="1:4" ht="12.75">
      <c r="A377" s="75">
        <v>251</v>
      </c>
      <c r="B377" s="75">
        <v>25</v>
      </c>
      <c r="C377" s="75" t="s">
        <v>165</v>
      </c>
      <c r="D377" s="381">
        <v>0.109</v>
      </c>
    </row>
    <row r="378" spans="1:4" ht="12.75">
      <c r="A378" s="75">
        <v>251</v>
      </c>
      <c r="B378" s="75">
        <v>30</v>
      </c>
      <c r="C378" s="75" t="s">
        <v>165</v>
      </c>
      <c r="D378" s="381">
        <v>0.109</v>
      </c>
    </row>
    <row r="379" spans="1:4" ht="12.75">
      <c r="A379" s="75">
        <v>251</v>
      </c>
      <c r="B379" s="75">
        <v>40</v>
      </c>
      <c r="C379" s="75" t="s">
        <v>165</v>
      </c>
      <c r="D379" s="381">
        <v>0.109</v>
      </c>
    </row>
    <row r="380" spans="1:4" ht="12.75">
      <c r="A380" s="75">
        <v>251</v>
      </c>
      <c r="B380" s="75">
        <v>50</v>
      </c>
      <c r="C380" s="75" t="s">
        <v>165</v>
      </c>
      <c r="D380" s="381">
        <v>0.135</v>
      </c>
    </row>
    <row r="381" spans="1:4" ht="12.75">
      <c r="A381" s="75">
        <v>251</v>
      </c>
      <c r="B381" s="75">
        <v>70</v>
      </c>
      <c r="C381" s="75" t="s">
        <v>165</v>
      </c>
      <c r="D381" s="381">
        <v>0.183</v>
      </c>
    </row>
    <row r="382" spans="1:4" ht="12.75">
      <c r="A382" s="75">
        <v>251</v>
      </c>
      <c r="B382" s="75">
        <v>80</v>
      </c>
      <c r="C382" s="75" t="s">
        <v>165</v>
      </c>
      <c r="D382" s="381">
        <v>0.183</v>
      </c>
    </row>
    <row r="383" spans="1:4" ht="12.75">
      <c r="A383" s="75">
        <v>251</v>
      </c>
      <c r="B383" s="75">
        <v>100</v>
      </c>
      <c r="C383" s="75" t="s">
        <v>165</v>
      </c>
      <c r="D383" s="381">
        <v>0.229</v>
      </c>
    </row>
    <row r="384" spans="1:4" ht="12.75">
      <c r="A384" s="75">
        <v>251</v>
      </c>
      <c r="B384" s="75">
        <v>140</v>
      </c>
      <c r="C384" s="75" t="s">
        <v>165</v>
      </c>
      <c r="D384" s="381">
        <v>0.382</v>
      </c>
    </row>
    <row r="385" spans="1:4" ht="12.75">
      <c r="A385" s="75">
        <v>253</v>
      </c>
      <c r="B385" s="75">
        <v>25</v>
      </c>
      <c r="C385" s="75" t="s">
        <v>165</v>
      </c>
      <c r="D385" s="381">
        <v>0.109</v>
      </c>
    </row>
    <row r="386" spans="1:4" ht="12.75">
      <c r="A386" s="75">
        <v>253</v>
      </c>
      <c r="B386" s="75">
        <v>30</v>
      </c>
      <c r="C386" s="75" t="s">
        <v>165</v>
      </c>
      <c r="D386" s="381">
        <v>0.109</v>
      </c>
    </row>
    <row r="387" spans="1:4" ht="12.75">
      <c r="A387" s="75">
        <v>253</v>
      </c>
      <c r="B387" s="75">
        <v>40</v>
      </c>
      <c r="C387" s="75" t="s">
        <v>165</v>
      </c>
      <c r="D387" s="381">
        <v>0.109</v>
      </c>
    </row>
    <row r="388" spans="1:4" ht="12.75">
      <c r="A388" s="75">
        <v>253</v>
      </c>
      <c r="B388" s="75">
        <v>50</v>
      </c>
      <c r="C388" s="75" t="s">
        <v>165</v>
      </c>
      <c r="D388" s="381">
        <v>0.135</v>
      </c>
    </row>
    <row r="389" spans="1:4" ht="12.75">
      <c r="A389" s="75">
        <v>253</v>
      </c>
      <c r="B389" s="75">
        <v>60</v>
      </c>
      <c r="C389" s="75" t="s">
        <v>165</v>
      </c>
      <c r="D389" s="381">
        <v>0.143</v>
      </c>
    </row>
    <row r="390" spans="1:4" ht="12.75">
      <c r="A390" s="75">
        <v>253</v>
      </c>
      <c r="B390" s="75">
        <v>70</v>
      </c>
      <c r="C390" s="75" t="s">
        <v>165</v>
      </c>
      <c r="D390" s="381">
        <v>0.148</v>
      </c>
    </row>
    <row r="391" spans="1:4" ht="12.75">
      <c r="A391" s="75">
        <v>253</v>
      </c>
      <c r="B391" s="75">
        <v>75</v>
      </c>
      <c r="C391" s="75" t="s">
        <v>165</v>
      </c>
      <c r="D391" s="381">
        <v>0.183</v>
      </c>
    </row>
    <row r="392" spans="1:4" ht="12.75">
      <c r="A392" s="75">
        <v>253</v>
      </c>
      <c r="B392" s="75">
        <v>80</v>
      </c>
      <c r="C392" s="75" t="s">
        <v>165</v>
      </c>
      <c r="D392" s="381">
        <v>0.183</v>
      </c>
    </row>
    <row r="393" spans="1:4" ht="12.75">
      <c r="A393" s="75">
        <v>253</v>
      </c>
      <c r="B393" s="75">
        <v>90</v>
      </c>
      <c r="C393" s="75" t="s">
        <v>165</v>
      </c>
      <c r="D393" s="381">
        <v>0.183</v>
      </c>
    </row>
    <row r="394" spans="1:4" ht="12.75">
      <c r="A394" s="75">
        <v>253</v>
      </c>
      <c r="B394" s="75">
        <v>100</v>
      </c>
      <c r="C394" s="75" t="s">
        <v>165</v>
      </c>
      <c r="D394" s="381">
        <v>0.196</v>
      </c>
    </row>
    <row r="395" spans="1:4" ht="12.75">
      <c r="A395" s="75">
        <v>253</v>
      </c>
      <c r="B395" s="75">
        <v>110</v>
      </c>
      <c r="C395" s="75" t="s">
        <v>165</v>
      </c>
      <c r="D395" s="381">
        <v>0.196</v>
      </c>
    </row>
    <row r="396" spans="1:4" ht="12.75">
      <c r="A396" s="75">
        <v>253</v>
      </c>
      <c r="B396" s="75">
        <v>120</v>
      </c>
      <c r="C396" s="75" t="s">
        <v>165</v>
      </c>
      <c r="D396" s="381">
        <v>0.299</v>
      </c>
    </row>
    <row r="397" spans="1:4" ht="12.75">
      <c r="A397" s="75">
        <v>260</v>
      </c>
      <c r="B397" s="75">
        <v>25</v>
      </c>
      <c r="C397" s="75" t="s">
        <v>165</v>
      </c>
      <c r="D397" s="381">
        <v>0.107</v>
      </c>
    </row>
    <row r="398" spans="1:4" ht="12.75">
      <c r="A398" s="75">
        <v>260</v>
      </c>
      <c r="B398" s="75">
        <v>30</v>
      </c>
      <c r="C398" s="75" t="s">
        <v>165</v>
      </c>
      <c r="D398" s="381">
        <v>0.107</v>
      </c>
    </row>
    <row r="399" spans="1:4" ht="12.75">
      <c r="A399" s="75">
        <v>260</v>
      </c>
      <c r="B399" s="75">
        <v>40</v>
      </c>
      <c r="C399" s="75" t="s">
        <v>165</v>
      </c>
      <c r="D399" s="381">
        <v>0.109</v>
      </c>
    </row>
    <row r="400" spans="1:4" ht="12.75">
      <c r="A400" s="75">
        <v>260</v>
      </c>
      <c r="B400" s="75">
        <v>50</v>
      </c>
      <c r="C400" s="75" t="s">
        <v>165</v>
      </c>
      <c r="D400" s="381">
        <v>0.139</v>
      </c>
    </row>
    <row r="401" spans="1:4" ht="12.75">
      <c r="A401" s="75">
        <v>260</v>
      </c>
      <c r="B401" s="75">
        <v>60</v>
      </c>
      <c r="C401" s="75" t="s">
        <v>165</v>
      </c>
      <c r="D401" s="381">
        <v>0.147</v>
      </c>
    </row>
    <row r="402" spans="1:4" ht="12.75">
      <c r="A402" s="75">
        <v>267</v>
      </c>
      <c r="B402" s="75">
        <v>25</v>
      </c>
      <c r="C402" s="75" t="s">
        <v>165</v>
      </c>
      <c r="D402" s="381">
        <v>0.109</v>
      </c>
    </row>
    <row r="403" spans="1:4" ht="12.75">
      <c r="A403" s="75">
        <v>267</v>
      </c>
      <c r="B403" s="75">
        <v>30</v>
      </c>
      <c r="C403" s="75" t="s">
        <v>165</v>
      </c>
      <c r="D403" s="381">
        <v>0.109</v>
      </c>
    </row>
    <row r="404" spans="1:4" ht="12.75">
      <c r="A404" s="75">
        <v>267</v>
      </c>
      <c r="B404" s="75">
        <v>40</v>
      </c>
      <c r="C404" s="75" t="s">
        <v>165</v>
      </c>
      <c r="D404" s="381">
        <v>0.127</v>
      </c>
    </row>
    <row r="405" spans="1:4" ht="12.75">
      <c r="A405" s="75">
        <v>267</v>
      </c>
      <c r="B405" s="75">
        <v>50</v>
      </c>
      <c r="C405" s="75" t="s">
        <v>165</v>
      </c>
      <c r="D405" s="381">
        <v>0.139</v>
      </c>
    </row>
    <row r="406" spans="1:4" ht="12.75">
      <c r="A406" s="75">
        <v>267</v>
      </c>
      <c r="B406" s="75">
        <v>60</v>
      </c>
      <c r="C406" s="75" t="s">
        <v>165</v>
      </c>
      <c r="D406" s="381">
        <v>0.148</v>
      </c>
    </row>
    <row r="407" spans="1:4" ht="12.75">
      <c r="A407" s="75">
        <v>267</v>
      </c>
      <c r="B407" s="75">
        <v>65</v>
      </c>
      <c r="C407" s="75" t="s">
        <v>165</v>
      </c>
      <c r="D407" s="381">
        <v>0.164</v>
      </c>
    </row>
    <row r="408" spans="1:4" ht="12.75">
      <c r="A408" s="75">
        <v>267</v>
      </c>
      <c r="B408" s="75">
        <v>70</v>
      </c>
      <c r="C408" s="75" t="s">
        <v>165</v>
      </c>
      <c r="D408" s="381">
        <v>0.177</v>
      </c>
    </row>
    <row r="409" spans="1:4" ht="12.75">
      <c r="A409" s="75">
        <v>267</v>
      </c>
      <c r="B409" s="75">
        <v>75</v>
      </c>
      <c r="C409" s="75" t="s">
        <v>165</v>
      </c>
      <c r="D409" s="381">
        <v>0.183</v>
      </c>
    </row>
    <row r="410" spans="1:4" ht="12.75">
      <c r="A410" s="75">
        <v>267</v>
      </c>
      <c r="B410" s="75">
        <v>80</v>
      </c>
      <c r="C410" s="75" t="s">
        <v>165</v>
      </c>
      <c r="D410" s="381">
        <v>0.19</v>
      </c>
    </row>
    <row r="411" spans="1:4" ht="12.75">
      <c r="A411" s="75">
        <v>267</v>
      </c>
      <c r="B411" s="75">
        <v>90</v>
      </c>
      <c r="C411" s="75" t="s">
        <v>165</v>
      </c>
      <c r="D411" s="381">
        <v>0.196</v>
      </c>
    </row>
    <row r="412" spans="1:4" ht="12.75">
      <c r="A412" s="75">
        <v>267</v>
      </c>
      <c r="B412" s="75">
        <v>100</v>
      </c>
      <c r="C412" s="75" t="s">
        <v>165</v>
      </c>
      <c r="D412" s="381">
        <v>0.239</v>
      </c>
    </row>
    <row r="413" spans="1:4" ht="12.75">
      <c r="A413" s="75">
        <v>267</v>
      </c>
      <c r="B413" s="75">
        <v>110</v>
      </c>
      <c r="C413" s="75" t="s">
        <v>165</v>
      </c>
      <c r="D413" s="381">
        <v>0.299</v>
      </c>
    </row>
    <row r="414" spans="1:4" ht="12.75">
      <c r="A414" s="75">
        <v>267</v>
      </c>
      <c r="B414" s="75">
        <v>120</v>
      </c>
      <c r="C414" s="75" t="s">
        <v>165</v>
      </c>
      <c r="D414" s="381">
        <v>0.313</v>
      </c>
    </row>
    <row r="415" spans="1:4" ht="12.75">
      <c r="A415" s="75">
        <v>267</v>
      </c>
      <c r="B415" s="75">
        <v>140</v>
      </c>
      <c r="C415" s="75" t="s">
        <v>165</v>
      </c>
      <c r="D415" s="381">
        <v>0.344</v>
      </c>
    </row>
    <row r="416" spans="1:4" ht="12.75">
      <c r="A416" s="75">
        <v>273</v>
      </c>
      <c r="B416" s="75">
        <v>25</v>
      </c>
      <c r="C416" s="75" t="s">
        <v>165</v>
      </c>
      <c r="D416" s="381">
        <v>0.109</v>
      </c>
    </row>
    <row r="417" spans="1:4" ht="12.75">
      <c r="A417" s="75">
        <v>273</v>
      </c>
      <c r="B417" s="75">
        <v>30</v>
      </c>
      <c r="C417" s="75" t="s">
        <v>165</v>
      </c>
      <c r="D417" s="381">
        <v>0.109</v>
      </c>
    </row>
    <row r="418" spans="1:4" ht="12.75">
      <c r="A418" s="75">
        <v>273</v>
      </c>
      <c r="B418" s="75">
        <v>40</v>
      </c>
      <c r="C418" s="75" t="s">
        <v>165</v>
      </c>
      <c r="D418" s="381">
        <v>0.135</v>
      </c>
    </row>
    <row r="419" spans="1:4" ht="12.75">
      <c r="A419" s="75">
        <v>273</v>
      </c>
      <c r="B419" s="75">
        <v>50</v>
      </c>
      <c r="C419" s="75" t="s">
        <v>165</v>
      </c>
      <c r="D419" s="381">
        <v>0.143</v>
      </c>
    </row>
    <row r="420" spans="1:4" ht="12.75">
      <c r="A420" s="75">
        <v>273</v>
      </c>
      <c r="B420" s="75">
        <v>55</v>
      </c>
      <c r="C420" s="75" t="s">
        <v>165</v>
      </c>
      <c r="D420" s="381">
        <v>0.147</v>
      </c>
    </row>
    <row r="421" spans="1:4" ht="12.75">
      <c r="A421" s="75">
        <v>273</v>
      </c>
      <c r="B421" s="75">
        <v>60</v>
      </c>
      <c r="C421" s="75" t="s">
        <v>165</v>
      </c>
      <c r="D421" s="381">
        <v>0.148</v>
      </c>
    </row>
    <row r="422" spans="1:4" ht="12.75">
      <c r="A422" s="75">
        <v>273</v>
      </c>
      <c r="B422" s="75">
        <v>65</v>
      </c>
      <c r="C422" s="75" t="s">
        <v>165</v>
      </c>
      <c r="D422" s="381">
        <v>0.164</v>
      </c>
    </row>
    <row r="423" spans="1:4" ht="12.75">
      <c r="A423" s="75">
        <v>273</v>
      </c>
      <c r="B423" s="75">
        <v>70</v>
      </c>
      <c r="C423" s="75" t="s">
        <v>165</v>
      </c>
      <c r="D423" s="381">
        <v>0.183</v>
      </c>
    </row>
    <row r="424" spans="1:4" ht="12.75">
      <c r="A424" s="75">
        <v>273</v>
      </c>
      <c r="B424" s="75">
        <v>75</v>
      </c>
      <c r="C424" s="75" t="s">
        <v>165</v>
      </c>
      <c r="D424" s="381">
        <v>0.19</v>
      </c>
    </row>
    <row r="425" spans="1:4" ht="12.75">
      <c r="A425" s="75">
        <v>273</v>
      </c>
      <c r="B425" s="75">
        <v>80</v>
      </c>
      <c r="C425" s="75" t="s">
        <v>165</v>
      </c>
      <c r="D425" s="381">
        <v>0.19</v>
      </c>
    </row>
    <row r="426" spans="1:4" ht="12.75">
      <c r="A426" s="75">
        <v>273</v>
      </c>
      <c r="B426" s="75">
        <v>85</v>
      </c>
      <c r="C426" s="75" t="s">
        <v>165</v>
      </c>
      <c r="D426" s="381">
        <v>0.196</v>
      </c>
    </row>
    <row r="427" spans="1:4" ht="12.75">
      <c r="A427" s="75">
        <v>273</v>
      </c>
      <c r="B427" s="75">
        <v>90</v>
      </c>
      <c r="C427" s="75" t="s">
        <v>165</v>
      </c>
      <c r="D427" s="381">
        <v>0.196</v>
      </c>
    </row>
    <row r="428" spans="1:4" ht="12.75">
      <c r="A428" s="75">
        <v>273</v>
      </c>
      <c r="B428" s="75">
        <v>95</v>
      </c>
      <c r="C428" s="75" t="s">
        <v>165</v>
      </c>
      <c r="D428" s="381">
        <v>0.239</v>
      </c>
    </row>
    <row r="429" spans="1:4" ht="12.75">
      <c r="A429" s="75">
        <v>273</v>
      </c>
      <c r="B429" s="75">
        <v>100</v>
      </c>
      <c r="C429" s="75" t="s">
        <v>165</v>
      </c>
      <c r="D429" s="381">
        <v>0.25</v>
      </c>
    </row>
    <row r="430" spans="1:4" ht="12.75">
      <c r="A430" s="75">
        <v>273</v>
      </c>
      <c r="B430" s="75">
        <v>105</v>
      </c>
      <c r="C430" s="75" t="s">
        <v>165</v>
      </c>
      <c r="D430" s="381">
        <v>0.25</v>
      </c>
    </row>
    <row r="431" spans="1:4" ht="12.75">
      <c r="A431" s="75">
        <v>273</v>
      </c>
      <c r="B431" s="75">
        <v>110</v>
      </c>
      <c r="C431" s="75" t="s">
        <v>165</v>
      </c>
      <c r="D431" s="381">
        <v>0.299</v>
      </c>
    </row>
    <row r="432" spans="1:4" ht="12.75">
      <c r="A432" s="75">
        <v>273</v>
      </c>
      <c r="B432" s="75">
        <v>115</v>
      </c>
      <c r="C432" s="75" t="s">
        <v>165</v>
      </c>
      <c r="D432" s="381">
        <v>0.313</v>
      </c>
    </row>
    <row r="433" spans="1:4" ht="12.75">
      <c r="A433" s="75">
        <v>273</v>
      </c>
      <c r="B433" s="75">
        <v>120</v>
      </c>
      <c r="C433" s="75" t="s">
        <v>165</v>
      </c>
      <c r="D433" s="381">
        <v>0.313</v>
      </c>
    </row>
    <row r="434" spans="1:4" ht="12.75">
      <c r="A434" s="75">
        <v>273</v>
      </c>
      <c r="B434" s="75">
        <v>125</v>
      </c>
      <c r="C434" s="75" t="s">
        <v>165</v>
      </c>
      <c r="D434" s="381">
        <v>0.327</v>
      </c>
    </row>
    <row r="435" spans="1:4" ht="12.75">
      <c r="A435" s="75">
        <v>273</v>
      </c>
      <c r="B435" s="75">
        <v>130</v>
      </c>
      <c r="C435" s="75" t="s">
        <v>165</v>
      </c>
      <c r="D435" s="381">
        <v>0.327</v>
      </c>
    </row>
    <row r="436" spans="1:4" ht="12.75">
      <c r="A436" s="75">
        <v>273</v>
      </c>
      <c r="B436" s="75">
        <v>135</v>
      </c>
      <c r="C436" s="75" t="s">
        <v>165</v>
      </c>
      <c r="D436" s="381">
        <v>0.343</v>
      </c>
    </row>
    <row r="437" spans="1:4" ht="12.75">
      <c r="A437" s="75">
        <v>273</v>
      </c>
      <c r="B437" s="75">
        <v>140</v>
      </c>
      <c r="C437" s="75" t="s">
        <v>165</v>
      </c>
      <c r="D437" s="381">
        <v>0.344</v>
      </c>
    </row>
    <row r="438" spans="1:4" ht="12.75">
      <c r="A438" s="75">
        <v>273</v>
      </c>
      <c r="B438" s="75">
        <v>150</v>
      </c>
      <c r="C438" s="75" t="s">
        <v>165</v>
      </c>
      <c r="D438" s="381">
        <v>0.362</v>
      </c>
    </row>
    <row r="439" spans="1:4" ht="12.75">
      <c r="A439" s="75">
        <v>273</v>
      </c>
      <c r="B439" s="75">
        <v>160</v>
      </c>
      <c r="C439" s="75" t="s">
        <v>165</v>
      </c>
      <c r="D439" s="381">
        <v>0.382</v>
      </c>
    </row>
    <row r="440" spans="1:4" ht="12.75">
      <c r="A440" s="75">
        <v>273</v>
      </c>
      <c r="B440" s="75">
        <v>175</v>
      </c>
      <c r="C440" s="75" t="s">
        <v>165</v>
      </c>
      <c r="D440" s="381">
        <v>0.509</v>
      </c>
    </row>
    <row r="441" spans="1:4" ht="12.75">
      <c r="A441" s="75">
        <v>273</v>
      </c>
      <c r="B441" s="75">
        <v>180</v>
      </c>
      <c r="C441" s="75" t="s">
        <v>165</v>
      </c>
      <c r="D441" s="381">
        <v>0.509</v>
      </c>
    </row>
    <row r="442" spans="1:4" ht="12.75">
      <c r="A442" s="75">
        <v>273</v>
      </c>
      <c r="B442" s="75">
        <v>200</v>
      </c>
      <c r="C442" s="75" t="s">
        <v>165</v>
      </c>
      <c r="D442" s="381">
        <v>0.67</v>
      </c>
    </row>
    <row r="443" spans="1:4" ht="12.75">
      <c r="A443" s="75">
        <v>280</v>
      </c>
      <c r="B443" s="75">
        <v>25</v>
      </c>
      <c r="C443" s="75" t="s">
        <v>165</v>
      </c>
      <c r="D443" s="381">
        <v>0.109</v>
      </c>
    </row>
    <row r="444" spans="1:4" ht="12.75">
      <c r="A444" s="75">
        <v>280</v>
      </c>
      <c r="B444" s="75">
        <v>30</v>
      </c>
      <c r="C444" s="75" t="s">
        <v>165</v>
      </c>
      <c r="D444" s="381">
        <v>0.109</v>
      </c>
    </row>
    <row r="445" spans="1:4" ht="12.75">
      <c r="A445" s="75">
        <v>280</v>
      </c>
      <c r="B445" s="75">
        <v>40</v>
      </c>
      <c r="C445" s="75" t="s">
        <v>165</v>
      </c>
      <c r="D445" s="381">
        <v>0.139</v>
      </c>
    </row>
    <row r="446" spans="1:4" ht="12.75">
      <c r="A446" s="75">
        <v>280</v>
      </c>
      <c r="B446" s="75">
        <v>50</v>
      </c>
      <c r="C446" s="75" t="s">
        <v>165</v>
      </c>
      <c r="D446" s="381">
        <v>0.148</v>
      </c>
    </row>
    <row r="447" spans="1:4" ht="12.75">
      <c r="A447" s="75">
        <v>280</v>
      </c>
      <c r="B447" s="75">
        <v>60</v>
      </c>
      <c r="C447" s="75" t="s">
        <v>165</v>
      </c>
      <c r="D447" s="381">
        <v>0.164</v>
      </c>
    </row>
    <row r="448" spans="1:4" ht="12.75">
      <c r="A448" s="75">
        <v>280</v>
      </c>
      <c r="B448" s="75">
        <v>70</v>
      </c>
      <c r="C448" s="75" t="s">
        <v>165</v>
      </c>
      <c r="D448" s="381">
        <v>0.183</v>
      </c>
    </row>
    <row r="449" spans="1:4" ht="12.75">
      <c r="A449" s="75">
        <v>280</v>
      </c>
      <c r="B449" s="75">
        <v>75</v>
      </c>
      <c r="C449" s="75" t="s">
        <v>165</v>
      </c>
      <c r="D449" s="381">
        <v>0.19</v>
      </c>
    </row>
    <row r="450" spans="1:4" ht="12.75">
      <c r="A450" s="75">
        <v>280</v>
      </c>
      <c r="B450" s="75">
        <v>80</v>
      </c>
      <c r="C450" s="75" t="s">
        <v>165</v>
      </c>
      <c r="D450" s="381">
        <v>0.196</v>
      </c>
    </row>
    <row r="451" spans="1:4" ht="12.75">
      <c r="A451" s="75">
        <v>280</v>
      </c>
      <c r="B451" s="75">
        <v>100</v>
      </c>
      <c r="C451" s="75" t="s">
        <v>165</v>
      </c>
      <c r="D451" s="381">
        <v>0.255</v>
      </c>
    </row>
    <row r="452" spans="1:4" ht="12.75">
      <c r="A452" s="75">
        <v>298</v>
      </c>
      <c r="B452" s="75">
        <v>40</v>
      </c>
      <c r="C452" s="75" t="s">
        <v>165</v>
      </c>
      <c r="D452" s="381">
        <v>0.148</v>
      </c>
    </row>
    <row r="453" spans="1:4" ht="12.75">
      <c r="A453" s="75">
        <v>298</v>
      </c>
      <c r="B453" s="75">
        <v>50</v>
      </c>
      <c r="C453" s="75" t="s">
        <v>165</v>
      </c>
      <c r="D453" s="381">
        <v>0.164</v>
      </c>
    </row>
    <row r="454" spans="1:4" ht="12.75">
      <c r="A454" s="75">
        <v>298</v>
      </c>
      <c r="B454" s="75">
        <v>60</v>
      </c>
      <c r="C454" s="75" t="s">
        <v>165</v>
      </c>
      <c r="D454" s="381">
        <v>0.19</v>
      </c>
    </row>
    <row r="455" spans="1:4" ht="12.75">
      <c r="A455" s="75">
        <v>298</v>
      </c>
      <c r="B455" s="75">
        <v>65</v>
      </c>
      <c r="C455" s="75" t="s">
        <v>165</v>
      </c>
      <c r="D455" s="381">
        <v>0.196</v>
      </c>
    </row>
    <row r="456" spans="1:4" ht="12.75">
      <c r="A456" s="75">
        <v>298</v>
      </c>
      <c r="B456" s="75">
        <v>100</v>
      </c>
      <c r="C456" s="75" t="s">
        <v>165</v>
      </c>
      <c r="D456" s="381">
        <v>0.313</v>
      </c>
    </row>
    <row r="457" spans="1:4" ht="12.75">
      <c r="A457" s="75">
        <v>300</v>
      </c>
      <c r="B457" s="75">
        <v>25</v>
      </c>
      <c r="C457" s="75" t="s">
        <v>165</v>
      </c>
      <c r="D457" s="381">
        <v>0.135</v>
      </c>
    </row>
    <row r="458" spans="1:4" ht="12.75">
      <c r="A458" s="75">
        <v>300</v>
      </c>
      <c r="B458" s="75">
        <v>50</v>
      </c>
      <c r="C458" s="75" t="s">
        <v>165</v>
      </c>
      <c r="D458" s="381">
        <v>0.177</v>
      </c>
    </row>
    <row r="459" spans="1:4" ht="12.75">
      <c r="A459" s="75">
        <v>300</v>
      </c>
      <c r="B459" s="75">
        <v>55</v>
      </c>
      <c r="C459" s="75" t="s">
        <v>165</v>
      </c>
      <c r="D459" s="381">
        <v>0.183</v>
      </c>
    </row>
    <row r="460" spans="1:4" ht="12.75">
      <c r="A460" s="75">
        <v>300</v>
      </c>
      <c r="B460" s="75">
        <v>100</v>
      </c>
      <c r="C460" s="75" t="s">
        <v>165</v>
      </c>
      <c r="D460" s="381">
        <v>0.313</v>
      </c>
    </row>
    <row r="461" spans="1:4" ht="12.75">
      <c r="A461" s="75">
        <v>303</v>
      </c>
      <c r="B461" s="75">
        <v>25</v>
      </c>
      <c r="C461" s="75" t="s">
        <v>165</v>
      </c>
      <c r="D461" s="381">
        <v>0.135</v>
      </c>
    </row>
    <row r="462" spans="1:4" ht="12.75">
      <c r="A462" s="75">
        <v>303</v>
      </c>
      <c r="B462" s="75">
        <v>30</v>
      </c>
      <c r="C462" s="75" t="s">
        <v>165</v>
      </c>
      <c r="D462" s="381">
        <v>0.164</v>
      </c>
    </row>
    <row r="463" spans="1:4" ht="12.75">
      <c r="A463" s="75">
        <v>303</v>
      </c>
      <c r="B463" s="75">
        <v>40</v>
      </c>
      <c r="C463" s="75" t="s">
        <v>165</v>
      </c>
      <c r="D463" s="381">
        <v>0.147</v>
      </c>
    </row>
    <row r="464" spans="1:4" ht="12.75">
      <c r="A464" s="75">
        <v>303</v>
      </c>
      <c r="B464" s="75">
        <v>50</v>
      </c>
      <c r="C464" s="75" t="s">
        <v>165</v>
      </c>
      <c r="D464" s="381">
        <v>0.164</v>
      </c>
    </row>
    <row r="465" spans="1:4" ht="12.75">
      <c r="A465" s="75">
        <v>303</v>
      </c>
      <c r="B465" s="75">
        <v>60</v>
      </c>
      <c r="C465" s="75" t="s">
        <v>165</v>
      </c>
      <c r="D465" s="381">
        <v>0.19</v>
      </c>
    </row>
    <row r="466" spans="1:4" ht="12.75">
      <c r="A466" s="75">
        <v>303</v>
      </c>
      <c r="B466" s="75">
        <v>80</v>
      </c>
      <c r="C466" s="75" t="s">
        <v>165</v>
      </c>
      <c r="D466" s="381">
        <v>0.239</v>
      </c>
    </row>
    <row r="467" spans="1:4" ht="12.75">
      <c r="A467" s="75">
        <v>303</v>
      </c>
      <c r="B467" s="75">
        <v>120</v>
      </c>
      <c r="C467" s="75" t="s">
        <v>165</v>
      </c>
      <c r="D467" s="381">
        <v>0.344</v>
      </c>
    </row>
    <row r="468" spans="1:4" ht="12.75">
      <c r="A468" s="75">
        <v>305</v>
      </c>
      <c r="B468" s="75">
        <v>25</v>
      </c>
      <c r="C468" s="75" t="s">
        <v>165</v>
      </c>
      <c r="D468" s="381">
        <v>0.135</v>
      </c>
    </row>
    <row r="469" spans="1:4" ht="12.75">
      <c r="A469" s="75">
        <v>305</v>
      </c>
      <c r="B469" s="75">
        <v>30</v>
      </c>
      <c r="C469" s="75" t="s">
        <v>165</v>
      </c>
      <c r="D469" s="381">
        <v>0.139</v>
      </c>
    </row>
    <row r="470" spans="1:4" ht="12.75">
      <c r="A470" s="75">
        <v>305</v>
      </c>
      <c r="B470" s="75">
        <v>40</v>
      </c>
      <c r="C470" s="75" t="s">
        <v>165</v>
      </c>
      <c r="D470" s="381">
        <v>0.148</v>
      </c>
    </row>
    <row r="471" spans="1:4" ht="12.75">
      <c r="A471" s="75">
        <v>305</v>
      </c>
      <c r="B471" s="75">
        <v>50</v>
      </c>
      <c r="C471" s="75" t="s">
        <v>165</v>
      </c>
      <c r="D471" s="381">
        <v>0.177</v>
      </c>
    </row>
    <row r="472" spans="1:4" ht="12.75">
      <c r="A472" s="75">
        <v>305</v>
      </c>
      <c r="B472" s="75">
        <v>60</v>
      </c>
      <c r="C472" s="75" t="s">
        <v>165</v>
      </c>
      <c r="D472" s="381">
        <v>0.19</v>
      </c>
    </row>
    <row r="473" spans="1:4" ht="12.75">
      <c r="A473" s="75">
        <v>305</v>
      </c>
      <c r="B473" s="75">
        <v>65</v>
      </c>
      <c r="C473" s="75" t="s">
        <v>165</v>
      </c>
      <c r="D473" s="381">
        <v>0.196</v>
      </c>
    </row>
    <row r="474" spans="1:4" ht="12.75">
      <c r="A474" s="75">
        <v>305</v>
      </c>
      <c r="B474" s="75">
        <v>70</v>
      </c>
      <c r="C474" s="75" t="s">
        <v>165</v>
      </c>
      <c r="D474" s="381">
        <v>0.196</v>
      </c>
    </row>
    <row r="475" spans="1:4" ht="12.75">
      <c r="A475" s="75">
        <v>305</v>
      </c>
      <c r="B475" s="75">
        <v>75</v>
      </c>
      <c r="C475" s="75" t="s">
        <v>165</v>
      </c>
      <c r="D475" s="381">
        <v>0.239</v>
      </c>
    </row>
    <row r="476" spans="1:4" ht="12.75">
      <c r="A476" s="75">
        <v>305</v>
      </c>
      <c r="B476" s="75">
        <v>80</v>
      </c>
      <c r="C476" s="75" t="s">
        <v>165</v>
      </c>
      <c r="D476" s="381">
        <v>0.239</v>
      </c>
    </row>
    <row r="477" spans="1:4" ht="12.75">
      <c r="A477" s="75">
        <v>305</v>
      </c>
      <c r="B477" s="75">
        <v>90</v>
      </c>
      <c r="C477" s="75" t="s">
        <v>165</v>
      </c>
      <c r="D477" s="381">
        <v>0.276</v>
      </c>
    </row>
    <row r="478" spans="1:4" ht="12.75">
      <c r="A478" s="75">
        <v>305</v>
      </c>
      <c r="B478" s="75">
        <v>100</v>
      </c>
      <c r="C478" s="75" t="s">
        <v>165</v>
      </c>
      <c r="D478" s="381">
        <v>0.313</v>
      </c>
    </row>
    <row r="479" spans="1:4" ht="12.75">
      <c r="A479" s="75">
        <v>305</v>
      </c>
      <c r="B479" s="75">
        <v>110</v>
      </c>
      <c r="C479" s="75" t="s">
        <v>165</v>
      </c>
      <c r="D479" s="381">
        <v>0.327</v>
      </c>
    </row>
    <row r="480" spans="1:4" ht="12.75">
      <c r="A480" s="75">
        <v>305</v>
      </c>
      <c r="B480" s="75">
        <v>120</v>
      </c>
      <c r="C480" s="75" t="s">
        <v>165</v>
      </c>
      <c r="D480" s="381">
        <v>0.344</v>
      </c>
    </row>
    <row r="481" spans="1:4" ht="12.75">
      <c r="A481" s="75">
        <v>305</v>
      </c>
      <c r="B481" s="75">
        <v>125</v>
      </c>
      <c r="C481" s="75" t="s">
        <v>165</v>
      </c>
      <c r="D481" s="381">
        <v>0.344</v>
      </c>
    </row>
    <row r="482" spans="1:4" ht="12.75">
      <c r="A482" s="75">
        <v>305</v>
      </c>
      <c r="B482" s="75">
        <v>130</v>
      </c>
      <c r="C482" s="75" t="s">
        <v>165</v>
      </c>
      <c r="D482" s="381">
        <v>0.362</v>
      </c>
    </row>
    <row r="483" spans="1:4" ht="12.75">
      <c r="A483" s="75">
        <v>305</v>
      </c>
      <c r="B483" s="75">
        <v>150</v>
      </c>
      <c r="C483" s="75" t="s">
        <v>165</v>
      </c>
      <c r="D483" s="381">
        <v>0.508</v>
      </c>
    </row>
    <row r="484" spans="1:4" ht="12.75">
      <c r="A484" s="75">
        <v>305</v>
      </c>
      <c r="B484" s="75">
        <v>175</v>
      </c>
      <c r="C484" s="75" t="s">
        <v>165</v>
      </c>
      <c r="D484" s="381">
        <v>0.509</v>
      </c>
    </row>
    <row r="485" spans="1:4" ht="12.75">
      <c r="A485" s="75">
        <v>305</v>
      </c>
      <c r="B485" s="75">
        <v>200</v>
      </c>
      <c r="C485" s="75" t="s">
        <v>165</v>
      </c>
      <c r="D485" s="381">
        <v>0.573</v>
      </c>
    </row>
    <row r="486" spans="1:4" ht="12.75">
      <c r="A486" s="75">
        <v>318</v>
      </c>
      <c r="B486" s="75">
        <v>25</v>
      </c>
      <c r="C486" s="75" t="s">
        <v>165</v>
      </c>
      <c r="D486" s="381">
        <v>0.144</v>
      </c>
    </row>
    <row r="487" spans="1:4" ht="12.75">
      <c r="A487" s="75">
        <v>318</v>
      </c>
      <c r="B487" s="75">
        <v>30</v>
      </c>
      <c r="C487" s="75" t="s">
        <v>165</v>
      </c>
      <c r="D487" s="381">
        <v>0.143</v>
      </c>
    </row>
    <row r="488" spans="1:4" ht="12.75">
      <c r="A488" s="75">
        <v>318</v>
      </c>
      <c r="B488" s="75">
        <v>40</v>
      </c>
      <c r="C488" s="75" t="s">
        <v>165</v>
      </c>
      <c r="D488" s="381">
        <v>0.164</v>
      </c>
    </row>
    <row r="489" spans="1:4" ht="12.75">
      <c r="A489" s="75">
        <v>318</v>
      </c>
      <c r="B489" s="75">
        <v>50</v>
      </c>
      <c r="C489" s="75" t="s">
        <v>165</v>
      </c>
      <c r="D489" s="381">
        <v>0.183</v>
      </c>
    </row>
    <row r="490" spans="1:4" ht="12.75">
      <c r="A490" s="75">
        <v>318</v>
      </c>
      <c r="B490" s="75">
        <v>60</v>
      </c>
      <c r="C490" s="75" t="s">
        <v>165</v>
      </c>
      <c r="D490" s="381">
        <v>0.196</v>
      </c>
    </row>
    <row r="491" spans="1:4" ht="12.75">
      <c r="A491" s="75">
        <v>318</v>
      </c>
      <c r="B491" s="75">
        <v>70</v>
      </c>
      <c r="C491" s="75" t="s">
        <v>165</v>
      </c>
      <c r="D491" s="381">
        <v>0.239</v>
      </c>
    </row>
    <row r="492" spans="1:4" ht="12.75">
      <c r="A492" s="75">
        <v>318</v>
      </c>
      <c r="B492" s="75">
        <v>80</v>
      </c>
      <c r="C492" s="75" t="s">
        <v>165</v>
      </c>
      <c r="D492" s="381">
        <v>0.25</v>
      </c>
    </row>
    <row r="493" spans="1:4" ht="12.75">
      <c r="A493" s="75">
        <v>318</v>
      </c>
      <c r="B493" s="75">
        <v>90</v>
      </c>
      <c r="C493" s="75" t="s">
        <v>165</v>
      </c>
      <c r="D493" s="381">
        <v>0.299</v>
      </c>
    </row>
    <row r="494" spans="1:4" ht="12.75">
      <c r="A494" s="75">
        <v>318</v>
      </c>
      <c r="B494" s="75">
        <v>100</v>
      </c>
      <c r="C494" s="75" t="s">
        <v>165</v>
      </c>
      <c r="D494" s="381">
        <v>0.324</v>
      </c>
    </row>
    <row r="495" spans="1:4" ht="12.75">
      <c r="A495" s="75">
        <v>318</v>
      </c>
      <c r="B495" s="75">
        <v>120</v>
      </c>
      <c r="C495" s="75" t="s">
        <v>165</v>
      </c>
      <c r="D495" s="381">
        <v>0.362</v>
      </c>
    </row>
    <row r="496" spans="1:4" ht="12.75">
      <c r="A496" s="75">
        <v>318</v>
      </c>
      <c r="B496" s="75">
        <v>130</v>
      </c>
      <c r="C496" s="75" t="s">
        <v>165</v>
      </c>
      <c r="D496" s="381">
        <v>0.37</v>
      </c>
    </row>
    <row r="497" spans="1:4" ht="12.75">
      <c r="A497" s="75">
        <v>324</v>
      </c>
      <c r="B497" s="75">
        <v>25</v>
      </c>
      <c r="C497" s="75" t="s">
        <v>165</v>
      </c>
      <c r="D497" s="381">
        <v>0.143</v>
      </c>
    </row>
    <row r="498" spans="1:4" ht="12.75">
      <c r="A498" s="75">
        <v>324</v>
      </c>
      <c r="B498" s="75">
        <v>30</v>
      </c>
      <c r="C498" s="75" t="s">
        <v>165</v>
      </c>
      <c r="D498" s="381">
        <v>0.148</v>
      </c>
    </row>
    <row r="499" spans="1:4" ht="12.75">
      <c r="A499" s="75">
        <v>324</v>
      </c>
      <c r="B499" s="75">
        <v>40</v>
      </c>
      <c r="C499" s="75" t="s">
        <v>165</v>
      </c>
      <c r="D499" s="381">
        <v>0.177</v>
      </c>
    </row>
    <row r="500" spans="1:4" ht="12.75">
      <c r="A500" s="75">
        <v>324</v>
      </c>
      <c r="B500" s="75">
        <v>50</v>
      </c>
      <c r="C500" s="75" t="s">
        <v>165</v>
      </c>
      <c r="D500" s="381">
        <v>0.19</v>
      </c>
    </row>
    <row r="501" spans="1:4" ht="12.75">
      <c r="A501" s="75">
        <v>324</v>
      </c>
      <c r="B501" s="75">
        <v>55</v>
      </c>
      <c r="C501" s="75" t="s">
        <v>165</v>
      </c>
      <c r="D501" s="381">
        <v>0.189</v>
      </c>
    </row>
    <row r="502" spans="1:4" ht="12.75">
      <c r="A502" s="75">
        <v>324</v>
      </c>
      <c r="B502" s="75">
        <v>60</v>
      </c>
      <c r="C502" s="75" t="s">
        <v>165</v>
      </c>
      <c r="D502" s="381">
        <v>0.196</v>
      </c>
    </row>
    <row r="503" spans="1:4" ht="12.75">
      <c r="A503" s="75">
        <v>324</v>
      </c>
      <c r="B503" s="75">
        <v>65</v>
      </c>
      <c r="C503" s="75" t="s">
        <v>165</v>
      </c>
      <c r="D503" s="381">
        <v>0.239</v>
      </c>
    </row>
    <row r="504" spans="1:4" ht="12.75">
      <c r="A504" s="75">
        <v>324</v>
      </c>
      <c r="B504" s="75">
        <v>70</v>
      </c>
      <c r="C504" s="75" t="s">
        <v>165</v>
      </c>
      <c r="D504" s="381">
        <v>0.239</v>
      </c>
    </row>
    <row r="505" spans="1:4" ht="12.75">
      <c r="A505" s="75">
        <v>324</v>
      </c>
      <c r="B505" s="75">
        <v>75</v>
      </c>
      <c r="C505" s="75" t="s">
        <v>165</v>
      </c>
      <c r="D505" s="381">
        <v>0.25</v>
      </c>
    </row>
    <row r="506" spans="1:4" ht="12.75">
      <c r="A506" s="75">
        <v>324</v>
      </c>
      <c r="B506" s="75">
        <v>80</v>
      </c>
      <c r="C506" s="75" t="s">
        <v>165</v>
      </c>
      <c r="D506" s="381">
        <v>0.25</v>
      </c>
    </row>
    <row r="507" spans="1:4" ht="12.75">
      <c r="A507" s="75">
        <v>324</v>
      </c>
      <c r="B507" s="75">
        <v>85</v>
      </c>
      <c r="C507" s="75" t="s">
        <v>165</v>
      </c>
      <c r="D507" s="381">
        <v>0.31</v>
      </c>
    </row>
    <row r="508" spans="1:4" ht="12.75">
      <c r="A508" s="75">
        <v>324</v>
      </c>
      <c r="B508" s="75">
        <v>90</v>
      </c>
      <c r="C508" s="75" t="s">
        <v>165</v>
      </c>
      <c r="D508" s="381">
        <v>0.313</v>
      </c>
    </row>
    <row r="509" spans="1:4" ht="12.75">
      <c r="A509" s="75">
        <v>324</v>
      </c>
      <c r="B509" s="75">
        <v>95</v>
      </c>
      <c r="C509" s="75" t="s">
        <v>165</v>
      </c>
      <c r="D509" s="381">
        <v>0.324</v>
      </c>
    </row>
    <row r="510" spans="1:4" ht="12.75">
      <c r="A510" s="75">
        <v>324</v>
      </c>
      <c r="B510" s="75">
        <v>100</v>
      </c>
      <c r="C510" s="75" t="s">
        <v>165</v>
      </c>
      <c r="D510" s="381">
        <v>0.327</v>
      </c>
    </row>
    <row r="511" spans="1:4" ht="12.75">
      <c r="A511" s="75">
        <v>324</v>
      </c>
      <c r="B511" s="75">
        <v>110</v>
      </c>
      <c r="C511" s="75" t="s">
        <v>165</v>
      </c>
      <c r="D511" s="381">
        <v>0.344</v>
      </c>
    </row>
    <row r="512" spans="1:4" ht="12.75">
      <c r="A512" s="75">
        <v>324</v>
      </c>
      <c r="B512" s="75">
        <v>115</v>
      </c>
      <c r="C512" s="75" t="s">
        <v>165</v>
      </c>
      <c r="D512" s="381">
        <v>0.362</v>
      </c>
    </row>
    <row r="513" spans="1:4" ht="12.75">
      <c r="A513" s="75">
        <v>324</v>
      </c>
      <c r="B513" s="75">
        <v>120</v>
      </c>
      <c r="C513" s="75" t="s">
        <v>165</v>
      </c>
      <c r="D513" s="381">
        <v>0.362</v>
      </c>
    </row>
    <row r="514" spans="1:4" ht="12.75">
      <c r="A514" s="75">
        <v>324</v>
      </c>
      <c r="B514" s="75">
        <v>125</v>
      </c>
      <c r="C514" s="75" t="s">
        <v>165</v>
      </c>
      <c r="D514" s="381">
        <v>0.362</v>
      </c>
    </row>
    <row r="515" spans="1:4" ht="12.75">
      <c r="A515" s="75">
        <v>324</v>
      </c>
      <c r="B515" s="75">
        <v>130</v>
      </c>
      <c r="C515" s="75" t="s">
        <v>165</v>
      </c>
      <c r="D515" s="381">
        <v>0.37</v>
      </c>
    </row>
    <row r="516" spans="1:4" ht="12.75">
      <c r="A516" s="75">
        <v>324</v>
      </c>
      <c r="B516" s="75">
        <v>140</v>
      </c>
      <c r="C516" s="75" t="s">
        <v>165</v>
      </c>
      <c r="D516" s="381">
        <v>0.458</v>
      </c>
    </row>
    <row r="517" spans="1:4" ht="12.75">
      <c r="A517" s="75">
        <v>324</v>
      </c>
      <c r="B517" s="75">
        <v>150</v>
      </c>
      <c r="C517" s="75" t="s">
        <v>165</v>
      </c>
      <c r="D517" s="381">
        <v>0.483</v>
      </c>
    </row>
    <row r="518" spans="1:4" ht="12.75">
      <c r="A518" s="75">
        <v>324</v>
      </c>
      <c r="B518" s="75">
        <v>155</v>
      </c>
      <c r="C518" s="75" t="s">
        <v>165</v>
      </c>
      <c r="D518" s="381">
        <v>0.508</v>
      </c>
    </row>
    <row r="519" spans="1:4" ht="12.75">
      <c r="A519" s="75">
        <v>324</v>
      </c>
      <c r="B519" s="75">
        <v>160</v>
      </c>
      <c r="C519" s="75" t="s">
        <v>165</v>
      </c>
      <c r="D519" s="381">
        <v>0.509</v>
      </c>
    </row>
    <row r="520" spans="1:4" ht="12.75">
      <c r="A520" s="75">
        <v>324</v>
      </c>
      <c r="B520" s="75">
        <v>170</v>
      </c>
      <c r="C520" s="75" t="s">
        <v>165</v>
      </c>
      <c r="D520" s="381">
        <v>0.573</v>
      </c>
    </row>
    <row r="521" spans="1:4" ht="12.75">
      <c r="A521" s="75">
        <v>324</v>
      </c>
      <c r="B521" s="75">
        <v>175</v>
      </c>
      <c r="C521" s="75" t="s">
        <v>165</v>
      </c>
      <c r="D521" s="381">
        <v>0.573</v>
      </c>
    </row>
    <row r="522" spans="1:4" ht="12.75">
      <c r="A522" s="75">
        <v>324</v>
      </c>
      <c r="B522" s="75">
        <v>180</v>
      </c>
      <c r="C522" s="75" t="s">
        <v>165</v>
      </c>
      <c r="D522" s="381">
        <v>0.573</v>
      </c>
    </row>
    <row r="523" spans="1:4" ht="12.75">
      <c r="A523" s="75">
        <v>324</v>
      </c>
      <c r="B523" s="75">
        <v>190</v>
      </c>
      <c r="C523" s="75" t="s">
        <v>165</v>
      </c>
      <c r="D523" s="381">
        <v>0.573</v>
      </c>
    </row>
    <row r="524" spans="1:4" ht="12.75">
      <c r="A524" s="75">
        <v>324</v>
      </c>
      <c r="B524" s="75">
        <v>200</v>
      </c>
      <c r="C524" s="75" t="s">
        <v>165</v>
      </c>
      <c r="D524" s="381">
        <v>0.764</v>
      </c>
    </row>
    <row r="525" spans="1:4" ht="12.75">
      <c r="A525" s="75">
        <v>332</v>
      </c>
      <c r="B525" s="75">
        <v>25</v>
      </c>
      <c r="C525" s="75" t="s">
        <v>165</v>
      </c>
      <c r="D525" s="381">
        <v>0.147</v>
      </c>
    </row>
    <row r="526" spans="1:4" ht="12.75">
      <c r="A526" s="75">
        <v>332</v>
      </c>
      <c r="B526" s="75">
        <v>30</v>
      </c>
      <c r="C526" s="75" t="s">
        <v>165</v>
      </c>
      <c r="D526" s="381">
        <v>0.148</v>
      </c>
    </row>
    <row r="527" spans="1:4" ht="12.75">
      <c r="A527" s="75">
        <v>332</v>
      </c>
      <c r="B527" s="75">
        <v>120</v>
      </c>
      <c r="C527" s="75" t="s">
        <v>165</v>
      </c>
      <c r="D527" s="381">
        <v>0.362</v>
      </c>
    </row>
    <row r="528" spans="1:4" ht="12.75">
      <c r="A528" s="75">
        <v>336</v>
      </c>
      <c r="B528" s="75">
        <v>30</v>
      </c>
      <c r="C528" s="75" t="s">
        <v>165</v>
      </c>
      <c r="D528" s="381">
        <v>0.164</v>
      </c>
    </row>
    <row r="529" spans="1:4" ht="12.75">
      <c r="A529" s="75">
        <v>336</v>
      </c>
      <c r="B529" s="75">
        <v>40</v>
      </c>
      <c r="C529" s="75" t="s">
        <v>165</v>
      </c>
      <c r="D529" s="381">
        <v>0.183</v>
      </c>
    </row>
    <row r="530" spans="1:4" ht="12.75">
      <c r="A530" s="75">
        <v>336</v>
      </c>
      <c r="B530" s="75">
        <v>50</v>
      </c>
      <c r="C530" s="75" t="s">
        <v>165</v>
      </c>
      <c r="D530" s="381">
        <v>0.199</v>
      </c>
    </row>
    <row r="531" spans="1:4" ht="12.75">
      <c r="A531" s="75">
        <v>336</v>
      </c>
      <c r="B531" s="75">
        <v>60</v>
      </c>
      <c r="C531" s="75" t="s">
        <v>165</v>
      </c>
      <c r="D531" s="381">
        <v>0.239</v>
      </c>
    </row>
    <row r="532" spans="1:4" ht="12.75">
      <c r="A532" s="75">
        <v>336</v>
      </c>
      <c r="B532" s="75">
        <v>65</v>
      </c>
      <c r="C532" s="75" t="s">
        <v>165</v>
      </c>
      <c r="D532" s="381">
        <v>0.25</v>
      </c>
    </row>
    <row r="533" spans="1:4" ht="12.75">
      <c r="A533" s="75">
        <v>336</v>
      </c>
      <c r="B533" s="75">
        <v>70</v>
      </c>
      <c r="C533" s="75" t="s">
        <v>165</v>
      </c>
      <c r="D533" s="381">
        <v>0.25</v>
      </c>
    </row>
    <row r="534" spans="1:4" ht="12.75">
      <c r="A534" s="75">
        <v>336</v>
      </c>
      <c r="B534" s="75">
        <v>75</v>
      </c>
      <c r="C534" s="75" t="s">
        <v>165</v>
      </c>
      <c r="D534" s="381">
        <v>0.299</v>
      </c>
    </row>
    <row r="535" spans="1:4" ht="12.75">
      <c r="A535" s="75">
        <v>336</v>
      </c>
      <c r="B535" s="75">
        <v>100</v>
      </c>
      <c r="C535" s="75" t="s">
        <v>165</v>
      </c>
      <c r="D535" s="381">
        <v>0.344</v>
      </c>
    </row>
    <row r="536" spans="1:4" ht="12.75">
      <c r="A536" s="75">
        <v>336</v>
      </c>
      <c r="B536" s="75">
        <v>110</v>
      </c>
      <c r="C536" s="75" t="s">
        <v>165</v>
      </c>
      <c r="D536" s="381">
        <v>0.344</v>
      </c>
    </row>
    <row r="537" spans="1:4" ht="12.75">
      <c r="A537" s="75">
        <v>336</v>
      </c>
      <c r="B537" s="75">
        <v>125</v>
      </c>
      <c r="C537" s="75" t="s">
        <v>165</v>
      </c>
      <c r="D537" s="381">
        <v>0.362</v>
      </c>
    </row>
    <row r="538" spans="1:4" ht="12.75">
      <c r="A538" s="75">
        <v>336</v>
      </c>
      <c r="B538" s="75">
        <v>130</v>
      </c>
      <c r="C538" s="75" t="s">
        <v>165</v>
      </c>
      <c r="D538" s="381">
        <v>0.382</v>
      </c>
    </row>
    <row r="539" spans="1:4" ht="12.75">
      <c r="A539" s="75">
        <v>336</v>
      </c>
      <c r="B539" s="75">
        <v>150</v>
      </c>
      <c r="C539" s="75" t="s">
        <v>165</v>
      </c>
      <c r="D539" s="381">
        <v>0.509</v>
      </c>
    </row>
    <row r="540" spans="1:4" ht="12.75">
      <c r="A540" s="75">
        <v>336</v>
      </c>
      <c r="B540" s="75">
        <v>175</v>
      </c>
      <c r="C540" s="75" t="s">
        <v>165</v>
      </c>
      <c r="D540" s="381">
        <v>0.573</v>
      </c>
    </row>
    <row r="541" spans="1:4" ht="12.75">
      <c r="A541" s="75">
        <v>336</v>
      </c>
      <c r="B541" s="75">
        <v>200</v>
      </c>
      <c r="C541" s="75" t="s">
        <v>165</v>
      </c>
      <c r="D541" s="381">
        <v>0.833</v>
      </c>
    </row>
    <row r="542" spans="1:4" ht="12.75">
      <c r="A542" s="75">
        <v>341</v>
      </c>
      <c r="B542" s="75">
        <v>30</v>
      </c>
      <c r="C542" s="75" t="s">
        <v>165</v>
      </c>
      <c r="D542" s="381">
        <v>0.164</v>
      </c>
    </row>
    <row r="543" spans="1:4" ht="12.75">
      <c r="A543" s="75">
        <v>341</v>
      </c>
      <c r="B543" s="75">
        <v>40</v>
      </c>
      <c r="C543" s="75" t="s">
        <v>165</v>
      </c>
      <c r="D543" s="381">
        <v>0.187</v>
      </c>
    </row>
    <row r="544" spans="1:4" ht="12.75">
      <c r="A544" s="75">
        <v>341</v>
      </c>
      <c r="B544" s="75">
        <v>50</v>
      </c>
      <c r="C544" s="75" t="s">
        <v>165</v>
      </c>
      <c r="D544" s="381">
        <v>0.196</v>
      </c>
    </row>
    <row r="545" spans="1:4" ht="12.75">
      <c r="A545" s="75">
        <v>341</v>
      </c>
      <c r="B545" s="75">
        <v>60</v>
      </c>
      <c r="C545" s="75" t="s">
        <v>165</v>
      </c>
      <c r="D545" s="381">
        <v>0.25</v>
      </c>
    </row>
    <row r="546" spans="1:4" ht="12.75">
      <c r="A546" s="75">
        <v>341</v>
      </c>
      <c r="B546" s="75">
        <v>65</v>
      </c>
      <c r="C546" s="75" t="s">
        <v>165</v>
      </c>
      <c r="D546" s="381">
        <v>0.25</v>
      </c>
    </row>
    <row r="547" spans="1:4" ht="12.75">
      <c r="A547" s="75">
        <v>341</v>
      </c>
      <c r="B547" s="75">
        <v>100</v>
      </c>
      <c r="C547" s="75" t="s">
        <v>165</v>
      </c>
      <c r="D547" s="381">
        <v>0.344</v>
      </c>
    </row>
    <row r="548" spans="1:4" ht="12.75">
      <c r="A548" s="75">
        <v>341</v>
      </c>
      <c r="B548" s="75">
        <v>125</v>
      </c>
      <c r="C548" s="75" t="s">
        <v>165</v>
      </c>
      <c r="D548" s="381">
        <v>0.382</v>
      </c>
    </row>
    <row r="549" spans="1:4" ht="12.75">
      <c r="A549" s="75">
        <v>356</v>
      </c>
      <c r="B549" s="75">
        <v>25</v>
      </c>
      <c r="C549" s="75" t="s">
        <v>165</v>
      </c>
      <c r="D549" s="381">
        <v>0.177</v>
      </c>
    </row>
    <row r="550" spans="1:4" ht="12.75">
      <c r="A550" s="75">
        <v>356</v>
      </c>
      <c r="B550" s="75">
        <v>30</v>
      </c>
      <c r="C550" s="75" t="s">
        <v>165</v>
      </c>
      <c r="D550" s="381">
        <v>0.183</v>
      </c>
    </row>
    <row r="551" spans="1:4" ht="12.75">
      <c r="A551" s="75">
        <v>356</v>
      </c>
      <c r="B551" s="75">
        <v>40</v>
      </c>
      <c r="C551" s="75" t="s">
        <v>165</v>
      </c>
      <c r="D551" s="381">
        <v>0.19</v>
      </c>
    </row>
    <row r="552" spans="1:4" ht="12.75">
      <c r="A552" s="75">
        <v>356</v>
      </c>
      <c r="B552" s="75">
        <v>50</v>
      </c>
      <c r="C552" s="75" t="s">
        <v>165</v>
      </c>
      <c r="D552" s="381">
        <v>0.239</v>
      </c>
    </row>
    <row r="553" spans="1:4" ht="12.75">
      <c r="A553" s="75">
        <v>356</v>
      </c>
      <c r="B553" s="75">
        <v>60</v>
      </c>
      <c r="C553" s="75" t="s">
        <v>165</v>
      </c>
      <c r="D553" s="381">
        <v>0.25</v>
      </c>
    </row>
    <row r="554" spans="1:4" ht="12.75">
      <c r="A554" s="75">
        <v>356</v>
      </c>
      <c r="B554" s="75">
        <v>65</v>
      </c>
      <c r="C554" s="75" t="s">
        <v>165</v>
      </c>
      <c r="D554" s="381">
        <v>0.299</v>
      </c>
    </row>
    <row r="555" spans="1:4" ht="12.75">
      <c r="A555" s="75">
        <v>356</v>
      </c>
      <c r="B555" s="75">
        <v>70</v>
      </c>
      <c r="C555" s="75" t="s">
        <v>165</v>
      </c>
      <c r="D555" s="381">
        <v>0.299</v>
      </c>
    </row>
    <row r="556" spans="1:4" ht="12.75">
      <c r="A556" s="75">
        <v>356</v>
      </c>
      <c r="B556" s="75">
        <v>75</v>
      </c>
      <c r="C556" s="75" t="s">
        <v>165</v>
      </c>
      <c r="D556" s="381">
        <v>0.313</v>
      </c>
    </row>
    <row r="557" spans="1:4" ht="12.75">
      <c r="A557" s="75">
        <v>356</v>
      </c>
      <c r="B557" s="75">
        <v>80</v>
      </c>
      <c r="C557" s="75" t="s">
        <v>165</v>
      </c>
      <c r="D557" s="381">
        <v>0.313</v>
      </c>
    </row>
    <row r="558" spans="1:4" ht="12.75">
      <c r="A558" s="75">
        <v>356</v>
      </c>
      <c r="B558" s="75">
        <v>90</v>
      </c>
      <c r="C558" s="75" t="s">
        <v>165</v>
      </c>
      <c r="D558" s="381">
        <v>0.344</v>
      </c>
    </row>
    <row r="559" spans="1:4" ht="12.75">
      <c r="A559" s="75">
        <v>356</v>
      </c>
      <c r="B559" s="75">
        <v>95</v>
      </c>
      <c r="C559" s="75" t="s">
        <v>165</v>
      </c>
      <c r="D559" s="381">
        <v>0.344</v>
      </c>
    </row>
    <row r="560" spans="1:4" ht="12.75">
      <c r="A560" s="75">
        <v>356</v>
      </c>
      <c r="B560" s="75">
        <v>100</v>
      </c>
      <c r="C560" s="75" t="s">
        <v>165</v>
      </c>
      <c r="D560" s="381">
        <v>0.344</v>
      </c>
    </row>
    <row r="561" spans="1:4" ht="12.75">
      <c r="A561" s="75">
        <v>356</v>
      </c>
      <c r="B561" s="75">
        <v>110</v>
      </c>
      <c r="C561" s="75" t="s">
        <v>165</v>
      </c>
      <c r="D561" s="381">
        <v>0.362</v>
      </c>
    </row>
    <row r="562" spans="1:4" ht="12.75">
      <c r="A562" s="75">
        <v>356</v>
      </c>
      <c r="B562" s="75">
        <v>115</v>
      </c>
      <c r="C562" s="75" t="s">
        <v>165</v>
      </c>
      <c r="D562" s="381">
        <v>0.382</v>
      </c>
    </row>
    <row r="563" spans="1:4" ht="12.75">
      <c r="A563" s="75">
        <v>356</v>
      </c>
      <c r="B563" s="75">
        <v>120</v>
      </c>
      <c r="C563" s="75" t="s">
        <v>165</v>
      </c>
      <c r="D563" s="381">
        <v>0.382</v>
      </c>
    </row>
    <row r="564" spans="1:4" ht="12.75">
      <c r="A564" s="75">
        <v>356</v>
      </c>
      <c r="B564" s="75">
        <v>125</v>
      </c>
      <c r="C564" s="75" t="s">
        <v>165</v>
      </c>
      <c r="D564" s="381">
        <v>0.458</v>
      </c>
    </row>
    <row r="565" spans="1:4" ht="12.75">
      <c r="A565" s="75">
        <v>356</v>
      </c>
      <c r="B565" s="75">
        <v>130</v>
      </c>
      <c r="C565" s="75" t="s">
        <v>165</v>
      </c>
      <c r="D565" s="381">
        <v>0.483</v>
      </c>
    </row>
    <row r="566" spans="1:4" ht="12.75">
      <c r="A566" s="75">
        <v>356</v>
      </c>
      <c r="B566" s="75">
        <v>140</v>
      </c>
      <c r="C566" s="75" t="s">
        <v>165</v>
      </c>
      <c r="D566" s="381">
        <v>0.509</v>
      </c>
    </row>
    <row r="567" spans="1:4" ht="12.75">
      <c r="A567" s="75">
        <v>356</v>
      </c>
      <c r="B567" s="75">
        <v>150</v>
      </c>
      <c r="C567" s="75" t="s">
        <v>165</v>
      </c>
      <c r="D567" s="381">
        <v>0.509</v>
      </c>
    </row>
    <row r="568" spans="1:4" ht="12.75">
      <c r="A568" s="75">
        <v>356</v>
      </c>
      <c r="B568" s="75">
        <v>160</v>
      </c>
      <c r="C568" s="75" t="s">
        <v>165</v>
      </c>
      <c r="D568" s="381">
        <v>0.573</v>
      </c>
    </row>
    <row r="569" spans="1:4" ht="12.75">
      <c r="A569" s="75">
        <v>356</v>
      </c>
      <c r="B569" s="75">
        <v>170</v>
      </c>
      <c r="C569" s="75" t="s">
        <v>165</v>
      </c>
      <c r="D569" s="381">
        <v>0.573</v>
      </c>
    </row>
    <row r="570" spans="1:4" ht="12.75">
      <c r="A570" s="75">
        <v>356</v>
      </c>
      <c r="B570" s="75">
        <v>175</v>
      </c>
      <c r="C570" s="75" t="s">
        <v>165</v>
      </c>
      <c r="D570" s="381">
        <v>0.573</v>
      </c>
    </row>
    <row r="571" spans="1:4" ht="12.75">
      <c r="A571" s="75">
        <v>356</v>
      </c>
      <c r="B571" s="75">
        <v>200</v>
      </c>
      <c r="C571" s="75" t="s">
        <v>165</v>
      </c>
      <c r="D571" s="381">
        <v>0.833</v>
      </c>
    </row>
    <row r="572" spans="1:4" ht="12.75">
      <c r="A572" s="75">
        <v>368</v>
      </c>
      <c r="B572" s="75">
        <v>25</v>
      </c>
      <c r="C572" s="75" t="s">
        <v>165</v>
      </c>
      <c r="D572" s="381">
        <v>0.183</v>
      </c>
    </row>
    <row r="573" spans="1:4" ht="12.75">
      <c r="A573" s="75">
        <v>368</v>
      </c>
      <c r="B573" s="75">
        <v>40</v>
      </c>
      <c r="C573" s="75" t="s">
        <v>165</v>
      </c>
      <c r="D573" s="381">
        <v>0.196</v>
      </c>
    </row>
    <row r="574" spans="1:4" ht="12.75">
      <c r="A574" s="75">
        <v>368</v>
      </c>
      <c r="B574" s="75">
        <v>50</v>
      </c>
      <c r="C574" s="75" t="s">
        <v>165</v>
      </c>
      <c r="D574" s="381">
        <v>0.239</v>
      </c>
    </row>
    <row r="575" spans="1:4" ht="12.75">
      <c r="A575" s="75">
        <v>368</v>
      </c>
      <c r="B575" s="75">
        <v>60</v>
      </c>
      <c r="C575" s="75" t="s">
        <v>165</v>
      </c>
      <c r="D575" s="381">
        <v>0.299</v>
      </c>
    </row>
    <row r="576" spans="1:4" ht="12.75">
      <c r="A576" s="75">
        <v>368</v>
      </c>
      <c r="B576" s="75">
        <v>70</v>
      </c>
      <c r="C576" s="75" t="s">
        <v>165</v>
      </c>
      <c r="D576" s="381">
        <v>0.313</v>
      </c>
    </row>
    <row r="577" spans="1:4" ht="12.75">
      <c r="A577" s="75">
        <v>368</v>
      </c>
      <c r="B577" s="75">
        <v>75</v>
      </c>
      <c r="C577" s="75" t="s">
        <v>165</v>
      </c>
      <c r="D577" s="381">
        <v>0.327</v>
      </c>
    </row>
    <row r="578" spans="1:4" ht="12.75">
      <c r="A578" s="75">
        <v>368</v>
      </c>
      <c r="B578" s="75">
        <v>80</v>
      </c>
      <c r="C578" s="75" t="s">
        <v>165</v>
      </c>
      <c r="D578" s="381">
        <v>0.327</v>
      </c>
    </row>
    <row r="579" spans="1:4" ht="12.75">
      <c r="A579" s="75">
        <v>368</v>
      </c>
      <c r="B579" s="75">
        <v>90</v>
      </c>
      <c r="C579" s="75" t="s">
        <v>165</v>
      </c>
      <c r="D579" s="381">
        <v>0.344</v>
      </c>
    </row>
    <row r="580" spans="1:4" ht="12.75">
      <c r="A580" s="75">
        <v>368</v>
      </c>
      <c r="B580" s="75">
        <v>100</v>
      </c>
      <c r="C580" s="75" t="s">
        <v>165</v>
      </c>
      <c r="D580" s="381">
        <v>0.362</v>
      </c>
    </row>
    <row r="581" spans="1:4" ht="12.75">
      <c r="A581" s="75">
        <v>368</v>
      </c>
      <c r="B581" s="75">
        <v>110</v>
      </c>
      <c r="C581" s="75" t="s">
        <v>165</v>
      </c>
      <c r="D581" s="381">
        <v>0.458</v>
      </c>
    </row>
    <row r="582" spans="1:4" ht="12.75">
      <c r="A582" s="75">
        <v>368</v>
      </c>
      <c r="B582" s="75">
        <v>120</v>
      </c>
      <c r="C582" s="75" t="s">
        <v>165</v>
      </c>
      <c r="D582" s="381">
        <v>0.462</v>
      </c>
    </row>
    <row r="583" spans="1:4" ht="12.75">
      <c r="A583" s="75">
        <v>368</v>
      </c>
      <c r="B583" s="75">
        <v>125</v>
      </c>
      <c r="C583" s="75" t="s">
        <v>165</v>
      </c>
      <c r="D583" s="381">
        <v>0.483</v>
      </c>
    </row>
    <row r="584" spans="1:4" ht="12.75">
      <c r="A584" s="75">
        <v>368</v>
      </c>
      <c r="B584" s="75">
        <v>130</v>
      </c>
      <c r="C584" s="75" t="s">
        <v>165</v>
      </c>
      <c r="D584" s="381">
        <v>0.509</v>
      </c>
    </row>
    <row r="585" spans="1:4" ht="12.75">
      <c r="A585" s="75">
        <v>368</v>
      </c>
      <c r="B585" s="75">
        <v>140</v>
      </c>
      <c r="C585" s="75" t="s">
        <v>165</v>
      </c>
      <c r="D585" s="381">
        <v>0.509</v>
      </c>
    </row>
    <row r="586" spans="1:4" ht="12.75">
      <c r="A586" s="75">
        <v>381</v>
      </c>
      <c r="B586" s="75">
        <v>30</v>
      </c>
      <c r="C586" s="75" t="s">
        <v>165</v>
      </c>
      <c r="D586" s="381">
        <v>0.19</v>
      </c>
    </row>
    <row r="587" spans="1:4" ht="12.75">
      <c r="A587" s="75">
        <v>381</v>
      </c>
      <c r="B587" s="75">
        <v>40</v>
      </c>
      <c r="C587" s="75" t="s">
        <v>165</v>
      </c>
      <c r="D587" s="381">
        <v>0.25</v>
      </c>
    </row>
    <row r="588" spans="1:4" ht="12.75">
      <c r="A588" s="75">
        <v>381</v>
      </c>
      <c r="B588" s="75">
        <v>50</v>
      </c>
      <c r="C588" s="75" t="s">
        <v>165</v>
      </c>
      <c r="D588" s="381">
        <v>0.25</v>
      </c>
    </row>
    <row r="589" spans="1:4" ht="12.75">
      <c r="A589" s="75">
        <v>381</v>
      </c>
      <c r="B589" s="75">
        <v>60</v>
      </c>
      <c r="C589" s="75" t="s">
        <v>165</v>
      </c>
      <c r="D589" s="381">
        <v>0.327</v>
      </c>
    </row>
    <row r="590" spans="1:4" ht="12.75">
      <c r="A590" s="75">
        <v>381</v>
      </c>
      <c r="B590" s="75">
        <v>65</v>
      </c>
      <c r="C590" s="75" t="s">
        <v>165</v>
      </c>
      <c r="D590" s="381">
        <v>0.323</v>
      </c>
    </row>
    <row r="591" spans="1:4" ht="12.75">
      <c r="A591" s="75">
        <v>381</v>
      </c>
      <c r="B591" s="75">
        <v>70</v>
      </c>
      <c r="C591" s="75" t="s">
        <v>165</v>
      </c>
      <c r="D591" s="381">
        <v>0.327</v>
      </c>
    </row>
    <row r="592" spans="1:4" ht="12.75">
      <c r="A592" s="75">
        <v>381</v>
      </c>
      <c r="B592" s="75">
        <v>75</v>
      </c>
      <c r="C592" s="75" t="s">
        <v>165</v>
      </c>
      <c r="D592" s="381">
        <v>0.344</v>
      </c>
    </row>
    <row r="593" spans="1:4" ht="12.75">
      <c r="A593" s="75">
        <v>381</v>
      </c>
      <c r="B593" s="75">
        <v>100</v>
      </c>
      <c r="C593" s="75" t="s">
        <v>165</v>
      </c>
      <c r="D593" s="381">
        <v>0.317</v>
      </c>
    </row>
    <row r="594" spans="1:4" ht="12.75">
      <c r="A594" s="75">
        <v>381</v>
      </c>
      <c r="B594" s="75">
        <v>120</v>
      </c>
      <c r="C594" s="75" t="s">
        <v>165</v>
      </c>
      <c r="D594" s="381">
        <v>0.509</v>
      </c>
    </row>
    <row r="595" spans="1:4" ht="12.75">
      <c r="A595" s="75">
        <v>381</v>
      </c>
      <c r="B595" s="75">
        <v>125</v>
      </c>
      <c r="C595" s="75" t="s">
        <v>165</v>
      </c>
      <c r="D595" s="381">
        <v>0.509</v>
      </c>
    </row>
    <row r="596" spans="1:4" ht="12.75">
      <c r="A596" s="75">
        <v>381</v>
      </c>
      <c r="B596" s="75">
        <v>140</v>
      </c>
      <c r="C596" s="75" t="s">
        <v>165</v>
      </c>
      <c r="D596" s="381">
        <v>0.573</v>
      </c>
    </row>
    <row r="597" spans="1:4" ht="12.75">
      <c r="A597" s="75">
        <v>381</v>
      </c>
      <c r="B597" s="75">
        <v>150</v>
      </c>
      <c r="C597" s="75" t="s">
        <v>165</v>
      </c>
      <c r="D597" s="381">
        <v>0.573</v>
      </c>
    </row>
    <row r="598" spans="1:4" ht="12.75">
      <c r="A598" s="75">
        <v>381</v>
      </c>
      <c r="B598" s="75">
        <v>175</v>
      </c>
      <c r="C598" s="75" t="s">
        <v>165</v>
      </c>
      <c r="D598" s="381">
        <v>0.764</v>
      </c>
    </row>
    <row r="599" spans="1:4" ht="12.75">
      <c r="A599" s="75">
        <v>403</v>
      </c>
      <c r="B599" s="75">
        <v>25</v>
      </c>
      <c r="C599" s="75" t="s">
        <v>165</v>
      </c>
      <c r="D599" s="381">
        <v>0.163</v>
      </c>
    </row>
    <row r="600" spans="1:4" ht="12.75">
      <c r="A600" s="75">
        <v>403</v>
      </c>
      <c r="B600" s="75">
        <v>80</v>
      </c>
      <c r="C600" s="75" t="s">
        <v>165</v>
      </c>
      <c r="D600" s="381">
        <v>0.362</v>
      </c>
    </row>
    <row r="601" spans="1:4" ht="12.75">
      <c r="A601" s="75">
        <v>406</v>
      </c>
      <c r="B601" s="75">
        <v>25</v>
      </c>
      <c r="C601" s="75" t="s">
        <v>165</v>
      </c>
      <c r="D601" s="381">
        <v>0.163</v>
      </c>
    </row>
    <row r="602" spans="1:4" ht="12.75">
      <c r="A602" s="75">
        <v>406</v>
      </c>
      <c r="B602" s="75">
        <v>30</v>
      </c>
      <c r="C602" s="75" t="s">
        <v>165</v>
      </c>
      <c r="D602" s="381">
        <v>0.239</v>
      </c>
    </row>
    <row r="603" spans="1:4" ht="12.75">
      <c r="A603" s="75">
        <v>406</v>
      </c>
      <c r="B603" s="75">
        <v>40</v>
      </c>
      <c r="C603" s="75" t="s">
        <v>165</v>
      </c>
      <c r="D603" s="381">
        <v>0.299</v>
      </c>
    </row>
    <row r="604" spans="1:4" ht="12.75">
      <c r="A604" s="75">
        <v>406</v>
      </c>
      <c r="B604" s="75">
        <v>50</v>
      </c>
      <c r="C604" s="75" t="s">
        <v>165</v>
      </c>
      <c r="D604" s="381">
        <v>0.313</v>
      </c>
    </row>
    <row r="605" spans="1:4" ht="12.75">
      <c r="A605" s="75">
        <v>406</v>
      </c>
      <c r="B605" s="75">
        <v>55</v>
      </c>
      <c r="C605" s="75" t="s">
        <v>165</v>
      </c>
      <c r="D605" s="381">
        <v>0.313</v>
      </c>
    </row>
    <row r="606" spans="1:4" ht="12.75">
      <c r="A606" s="75">
        <v>406</v>
      </c>
      <c r="B606" s="75">
        <v>60</v>
      </c>
      <c r="C606" s="75" t="s">
        <v>165</v>
      </c>
      <c r="D606" s="381">
        <v>0.327</v>
      </c>
    </row>
    <row r="607" spans="1:4" ht="12.75">
      <c r="A607" s="75">
        <v>406</v>
      </c>
      <c r="B607" s="75">
        <v>65</v>
      </c>
      <c r="C607" s="75" t="s">
        <v>165</v>
      </c>
      <c r="D607" s="381">
        <v>0.344</v>
      </c>
    </row>
    <row r="608" spans="1:4" ht="12.75">
      <c r="A608" s="75">
        <v>406</v>
      </c>
      <c r="B608" s="75">
        <v>70</v>
      </c>
      <c r="C608" s="75" t="s">
        <v>165</v>
      </c>
      <c r="D608" s="381">
        <v>0.344</v>
      </c>
    </row>
    <row r="609" spans="1:4" ht="12.75">
      <c r="A609" s="75">
        <v>406</v>
      </c>
      <c r="B609" s="75">
        <v>75</v>
      </c>
      <c r="C609" s="75" t="s">
        <v>165</v>
      </c>
      <c r="D609" s="381">
        <v>0.344</v>
      </c>
    </row>
    <row r="610" spans="1:4" ht="12.75">
      <c r="A610" s="75">
        <v>406</v>
      </c>
      <c r="B610" s="75">
        <v>80</v>
      </c>
      <c r="C610" s="75" t="s">
        <v>165</v>
      </c>
      <c r="D610" s="381">
        <v>0.362</v>
      </c>
    </row>
    <row r="611" spans="1:4" ht="12.75">
      <c r="A611" s="75">
        <v>406</v>
      </c>
      <c r="B611" s="75">
        <v>90</v>
      </c>
      <c r="C611" s="75" t="s">
        <v>165</v>
      </c>
      <c r="D611" s="381">
        <v>0.377</v>
      </c>
    </row>
    <row r="612" spans="1:4" ht="12.75">
      <c r="A612" s="75">
        <v>406</v>
      </c>
      <c r="B612" s="75">
        <v>95</v>
      </c>
      <c r="C612" s="75" t="s">
        <v>165</v>
      </c>
      <c r="D612" s="381">
        <v>0.458</v>
      </c>
    </row>
    <row r="613" spans="1:4" ht="12.75">
      <c r="A613" s="75">
        <v>406</v>
      </c>
      <c r="B613" s="75">
        <v>100</v>
      </c>
      <c r="C613" s="75" t="s">
        <v>165</v>
      </c>
      <c r="D613" s="381">
        <v>0.458</v>
      </c>
    </row>
    <row r="614" spans="1:4" ht="12.75">
      <c r="A614" s="75">
        <v>406</v>
      </c>
      <c r="B614" s="75">
        <v>110</v>
      </c>
      <c r="C614" s="75" t="s">
        <v>165</v>
      </c>
      <c r="D614" s="381">
        <v>0.483</v>
      </c>
    </row>
    <row r="615" spans="1:4" ht="12.75">
      <c r="A615" s="75">
        <v>406</v>
      </c>
      <c r="B615" s="75">
        <v>115</v>
      </c>
      <c r="C615" s="75" t="s">
        <v>165</v>
      </c>
      <c r="D615" s="381">
        <v>0.509</v>
      </c>
    </row>
    <row r="616" spans="1:4" ht="12.75">
      <c r="A616" s="75">
        <v>406</v>
      </c>
      <c r="B616" s="75">
        <v>120</v>
      </c>
      <c r="C616" s="75" t="s">
        <v>165</v>
      </c>
      <c r="D616" s="381">
        <v>0.509</v>
      </c>
    </row>
    <row r="617" spans="1:4" ht="12.75">
      <c r="A617" s="75">
        <v>406</v>
      </c>
      <c r="B617" s="75">
        <v>125</v>
      </c>
      <c r="C617" s="75" t="s">
        <v>165</v>
      </c>
      <c r="D617" s="381">
        <v>0.573</v>
      </c>
    </row>
    <row r="618" spans="1:4" ht="12.75">
      <c r="A618" s="75">
        <v>406</v>
      </c>
      <c r="B618" s="75">
        <v>130</v>
      </c>
      <c r="C618" s="75" t="s">
        <v>165</v>
      </c>
      <c r="D618" s="381">
        <v>0.573</v>
      </c>
    </row>
    <row r="619" spans="1:4" ht="12.75">
      <c r="A619" s="75">
        <v>406</v>
      </c>
      <c r="B619" s="75">
        <v>135</v>
      </c>
      <c r="C619" s="75" t="s">
        <v>165</v>
      </c>
      <c r="D619" s="381">
        <v>0.573</v>
      </c>
    </row>
    <row r="620" spans="1:4" ht="12.75">
      <c r="A620" s="75">
        <v>406</v>
      </c>
      <c r="B620" s="75">
        <v>140</v>
      </c>
      <c r="C620" s="75" t="s">
        <v>165</v>
      </c>
      <c r="D620" s="381">
        <v>0.573</v>
      </c>
    </row>
    <row r="621" spans="1:4" ht="12.75">
      <c r="A621" s="75">
        <v>406</v>
      </c>
      <c r="B621" s="75">
        <v>150</v>
      </c>
      <c r="C621" s="75" t="s">
        <v>165</v>
      </c>
      <c r="D621" s="381">
        <v>0.573</v>
      </c>
    </row>
    <row r="622" spans="1:4" ht="12.75">
      <c r="A622" s="75">
        <v>406</v>
      </c>
      <c r="B622" s="75">
        <v>160</v>
      </c>
      <c r="C622" s="75" t="s">
        <v>165</v>
      </c>
      <c r="D622" s="381">
        <v>0.764</v>
      </c>
    </row>
    <row r="623" spans="1:4" ht="12.75">
      <c r="A623" s="75">
        <v>406</v>
      </c>
      <c r="B623" s="75">
        <v>165</v>
      </c>
      <c r="C623" s="75" t="s">
        <v>165</v>
      </c>
      <c r="D623" s="381">
        <v>0.764</v>
      </c>
    </row>
    <row r="624" spans="1:4" ht="12.75">
      <c r="A624" s="75">
        <v>406</v>
      </c>
      <c r="B624" s="75">
        <v>170</v>
      </c>
      <c r="C624" s="75" t="s">
        <v>165</v>
      </c>
      <c r="D624" s="381">
        <v>0.833</v>
      </c>
    </row>
    <row r="625" spans="1:4" ht="12.75">
      <c r="A625" s="75">
        <v>406</v>
      </c>
      <c r="B625" s="75">
        <v>175</v>
      </c>
      <c r="C625" s="75" t="s">
        <v>165</v>
      </c>
      <c r="D625" s="381">
        <v>0.863</v>
      </c>
    </row>
    <row r="626" spans="1:4" ht="12.75">
      <c r="A626" s="75">
        <v>406</v>
      </c>
      <c r="B626" s="75">
        <v>200</v>
      </c>
      <c r="C626" s="75" t="s">
        <v>165</v>
      </c>
      <c r="D626" s="381">
        <v>1.145</v>
      </c>
    </row>
    <row r="627" spans="1:4" ht="12.75">
      <c r="A627" s="75">
        <v>419</v>
      </c>
      <c r="B627" s="75">
        <v>40</v>
      </c>
      <c r="C627" s="75" t="s">
        <v>165</v>
      </c>
      <c r="D627" s="381">
        <v>0.313</v>
      </c>
    </row>
    <row r="628" spans="1:4" ht="12.75">
      <c r="A628" s="75">
        <v>419</v>
      </c>
      <c r="B628" s="75">
        <v>50</v>
      </c>
      <c r="C628" s="75" t="s">
        <v>165</v>
      </c>
      <c r="D628" s="381">
        <v>0.327</v>
      </c>
    </row>
    <row r="629" spans="1:4" ht="12.75">
      <c r="A629" s="75">
        <v>419</v>
      </c>
      <c r="B629" s="75">
        <v>60</v>
      </c>
      <c r="C629" s="75" t="s">
        <v>165</v>
      </c>
      <c r="D629" s="381">
        <v>0.344</v>
      </c>
    </row>
    <row r="630" spans="1:4" ht="12.75">
      <c r="A630" s="75">
        <v>419</v>
      </c>
      <c r="B630" s="75">
        <v>70</v>
      </c>
      <c r="C630" s="75" t="s">
        <v>165</v>
      </c>
      <c r="D630" s="381">
        <v>0.344</v>
      </c>
    </row>
    <row r="631" spans="1:4" ht="12.75">
      <c r="A631" s="75">
        <v>419</v>
      </c>
      <c r="B631" s="75">
        <v>75</v>
      </c>
      <c r="C631" s="75" t="s">
        <v>165</v>
      </c>
      <c r="D631" s="381">
        <v>0.344</v>
      </c>
    </row>
    <row r="632" spans="1:4" ht="12.75">
      <c r="A632" s="75">
        <v>419</v>
      </c>
      <c r="B632" s="75">
        <v>80</v>
      </c>
      <c r="C632" s="75" t="s">
        <v>165</v>
      </c>
      <c r="D632" s="381">
        <v>0.362</v>
      </c>
    </row>
    <row r="633" spans="1:4" ht="12.75">
      <c r="A633" s="75">
        <v>419</v>
      </c>
      <c r="B633" s="75">
        <v>90</v>
      </c>
      <c r="C633" s="75" t="s">
        <v>165</v>
      </c>
      <c r="D633" s="381">
        <v>0.382</v>
      </c>
    </row>
    <row r="634" spans="1:4" ht="12.75">
      <c r="A634" s="75">
        <v>419</v>
      </c>
      <c r="B634" s="75">
        <v>100</v>
      </c>
      <c r="C634" s="75" t="s">
        <v>165</v>
      </c>
      <c r="D634" s="381">
        <v>0.483</v>
      </c>
    </row>
    <row r="635" spans="1:4" ht="12.75">
      <c r="A635" s="75">
        <v>419</v>
      </c>
      <c r="B635" s="75">
        <v>110</v>
      </c>
      <c r="C635" s="75" t="s">
        <v>165</v>
      </c>
      <c r="D635" s="381">
        <v>0.509</v>
      </c>
    </row>
    <row r="636" spans="1:4" ht="12.75">
      <c r="A636" s="75">
        <v>419</v>
      </c>
      <c r="B636" s="75">
        <v>120</v>
      </c>
      <c r="C636" s="75" t="s">
        <v>165</v>
      </c>
      <c r="D636" s="381">
        <v>0.573</v>
      </c>
    </row>
    <row r="637" spans="1:4" ht="12.75">
      <c r="A637" s="75">
        <v>419</v>
      </c>
      <c r="B637" s="75">
        <v>130</v>
      </c>
      <c r="C637" s="75" t="s">
        <v>165</v>
      </c>
      <c r="D637" s="381">
        <v>0.705</v>
      </c>
    </row>
    <row r="638" spans="1:4" ht="12.75">
      <c r="A638" s="75">
        <v>419</v>
      </c>
      <c r="B638" s="75">
        <v>140</v>
      </c>
      <c r="C638" s="75" t="s">
        <v>165</v>
      </c>
      <c r="D638" s="381">
        <v>0.573</v>
      </c>
    </row>
    <row r="639" spans="1:4" ht="12.75">
      <c r="A639" s="75">
        <v>419</v>
      </c>
      <c r="B639" s="75">
        <v>150</v>
      </c>
      <c r="C639" s="75" t="s">
        <v>165</v>
      </c>
      <c r="D639" s="381">
        <v>0.833</v>
      </c>
    </row>
    <row r="640" spans="1:4" ht="12.75">
      <c r="A640" s="75">
        <v>419</v>
      </c>
      <c r="B640" s="75">
        <v>160</v>
      </c>
      <c r="C640" s="75" t="s">
        <v>165</v>
      </c>
      <c r="D640" s="381">
        <v>0.871</v>
      </c>
    </row>
    <row r="641" spans="1:4" ht="12.75">
      <c r="A641" s="75">
        <v>419</v>
      </c>
      <c r="B641" s="75">
        <v>170</v>
      </c>
      <c r="C641" s="75" t="s">
        <v>165</v>
      </c>
      <c r="D641" s="381">
        <v>0.884</v>
      </c>
    </row>
    <row r="642" spans="1:4" ht="12.75">
      <c r="A642" s="75">
        <v>419</v>
      </c>
      <c r="B642" s="75">
        <v>180</v>
      </c>
      <c r="C642" s="75" t="s">
        <v>165</v>
      </c>
      <c r="D642" s="381">
        <v>0.89</v>
      </c>
    </row>
    <row r="643" spans="1:4" ht="12.75">
      <c r="A643" s="75">
        <v>419</v>
      </c>
      <c r="B643" s="75">
        <v>190</v>
      </c>
      <c r="C643" s="75" t="s">
        <v>165</v>
      </c>
      <c r="D643" s="381">
        <v>0.881</v>
      </c>
    </row>
    <row r="644" spans="1:4" ht="12.75">
      <c r="A644" s="75">
        <v>419</v>
      </c>
      <c r="B644" s="75">
        <v>200</v>
      </c>
      <c r="C644" s="75" t="s">
        <v>165</v>
      </c>
      <c r="D644" s="381">
        <v>0.9</v>
      </c>
    </row>
    <row r="645" spans="1:4" ht="12.75">
      <c r="A645" s="75">
        <v>432</v>
      </c>
      <c r="B645" s="75">
        <v>40</v>
      </c>
      <c r="C645" s="75" t="s">
        <v>165</v>
      </c>
      <c r="D645" s="381">
        <v>0.325</v>
      </c>
    </row>
    <row r="646" spans="1:4" ht="12.75">
      <c r="A646" s="75">
        <v>432</v>
      </c>
      <c r="B646" s="75">
        <v>50</v>
      </c>
      <c r="C646" s="75" t="s">
        <v>165</v>
      </c>
      <c r="D646" s="381">
        <v>0.344</v>
      </c>
    </row>
    <row r="647" spans="1:4" ht="12.75">
      <c r="A647" s="75">
        <v>432</v>
      </c>
      <c r="B647" s="75">
        <v>60</v>
      </c>
      <c r="C647" s="75" t="s">
        <v>165</v>
      </c>
      <c r="D647" s="381">
        <v>0.344</v>
      </c>
    </row>
    <row r="648" spans="1:4" ht="12.75">
      <c r="A648" s="75">
        <v>432</v>
      </c>
      <c r="B648" s="75">
        <v>75</v>
      </c>
      <c r="C648" s="75" t="s">
        <v>165</v>
      </c>
      <c r="D648" s="381">
        <v>0.362</v>
      </c>
    </row>
    <row r="649" spans="1:4" ht="12.75">
      <c r="A649" s="75">
        <v>432</v>
      </c>
      <c r="B649" s="75">
        <v>80</v>
      </c>
      <c r="C649" s="75" t="s">
        <v>165</v>
      </c>
      <c r="D649" s="381">
        <v>0.382</v>
      </c>
    </row>
    <row r="650" spans="1:4" ht="12.75">
      <c r="A650" s="75">
        <v>432</v>
      </c>
      <c r="B650" s="75">
        <v>90</v>
      </c>
      <c r="C650" s="75" t="s">
        <v>165</v>
      </c>
      <c r="D650" s="381">
        <v>0.458</v>
      </c>
    </row>
    <row r="651" spans="1:4" ht="12.75">
      <c r="A651" s="75">
        <v>432</v>
      </c>
      <c r="B651" s="75">
        <v>100</v>
      </c>
      <c r="C651" s="75" t="s">
        <v>165</v>
      </c>
      <c r="D651" s="381">
        <v>0.509</v>
      </c>
    </row>
    <row r="652" spans="1:4" ht="12.75">
      <c r="A652" s="75">
        <v>432</v>
      </c>
      <c r="B652" s="75">
        <v>125</v>
      </c>
      <c r="C652" s="75" t="s">
        <v>165</v>
      </c>
      <c r="D652" s="381">
        <v>0.573</v>
      </c>
    </row>
    <row r="653" spans="1:4" ht="12.75">
      <c r="A653" s="75">
        <v>432</v>
      </c>
      <c r="B653" s="75">
        <v>140</v>
      </c>
      <c r="C653" s="75" t="s">
        <v>165</v>
      </c>
      <c r="D653" s="381">
        <v>0.573</v>
      </c>
    </row>
    <row r="654" spans="1:4" ht="12.75">
      <c r="A654" s="75">
        <v>432</v>
      </c>
      <c r="B654" s="75">
        <v>150</v>
      </c>
      <c r="C654" s="75" t="s">
        <v>165</v>
      </c>
      <c r="D654" s="381">
        <v>0.833</v>
      </c>
    </row>
    <row r="655" spans="1:4" ht="12.75">
      <c r="A655" s="75">
        <v>432</v>
      </c>
      <c r="B655" s="75">
        <v>160</v>
      </c>
      <c r="C655" s="75" t="s">
        <v>165</v>
      </c>
      <c r="D655" s="381">
        <v>0.833</v>
      </c>
    </row>
    <row r="656" spans="1:4" ht="12.75">
      <c r="A656" s="75">
        <v>432</v>
      </c>
      <c r="B656" s="75">
        <v>180</v>
      </c>
      <c r="C656" s="75" t="s">
        <v>165</v>
      </c>
      <c r="D656" s="381">
        <v>0.851</v>
      </c>
    </row>
    <row r="657" spans="1:4" ht="12.75">
      <c r="A657" s="75">
        <v>453</v>
      </c>
      <c r="B657" s="75">
        <v>30</v>
      </c>
      <c r="C657" s="75" t="s">
        <v>165</v>
      </c>
      <c r="D657" s="381">
        <v>0.313</v>
      </c>
    </row>
    <row r="658" spans="1:4" ht="12.75">
      <c r="A658" s="75">
        <v>453</v>
      </c>
      <c r="B658" s="75">
        <v>80</v>
      </c>
      <c r="C658" s="75" t="s">
        <v>165</v>
      </c>
      <c r="D658" s="381">
        <v>0.483</v>
      </c>
    </row>
    <row r="659" spans="1:4" ht="12.75">
      <c r="A659" s="75">
        <v>456</v>
      </c>
      <c r="B659" s="75">
        <v>30</v>
      </c>
      <c r="C659" s="75" t="s">
        <v>165</v>
      </c>
      <c r="D659" s="381">
        <v>0.313</v>
      </c>
    </row>
    <row r="660" spans="1:4" ht="12.75">
      <c r="A660" s="75">
        <v>456</v>
      </c>
      <c r="B660" s="75">
        <v>40</v>
      </c>
      <c r="C660" s="75" t="s">
        <v>165</v>
      </c>
      <c r="D660" s="381">
        <v>0.344</v>
      </c>
    </row>
    <row r="661" spans="1:4" ht="12.75">
      <c r="A661" s="75">
        <v>456</v>
      </c>
      <c r="B661" s="75">
        <v>50</v>
      </c>
      <c r="C661" s="75" t="s">
        <v>165</v>
      </c>
      <c r="D661" s="381">
        <v>0.344</v>
      </c>
    </row>
    <row r="662" spans="1:4" ht="12.75">
      <c r="A662" s="75">
        <v>456</v>
      </c>
      <c r="B662" s="75">
        <v>55</v>
      </c>
      <c r="C662" s="75" t="s">
        <v>165</v>
      </c>
      <c r="D662" s="381">
        <v>0.362</v>
      </c>
    </row>
    <row r="663" spans="1:4" ht="12.75">
      <c r="A663" s="75">
        <v>456</v>
      </c>
      <c r="B663" s="75">
        <v>60</v>
      </c>
      <c r="C663" s="75" t="s">
        <v>165</v>
      </c>
      <c r="D663" s="381">
        <v>0.362</v>
      </c>
    </row>
    <row r="664" spans="1:4" ht="12.75">
      <c r="A664" s="75">
        <v>456</v>
      </c>
      <c r="B664" s="75">
        <v>65</v>
      </c>
      <c r="C664" s="75" t="s">
        <v>165</v>
      </c>
      <c r="D664" s="381">
        <v>0.362</v>
      </c>
    </row>
    <row r="665" spans="1:4" ht="12.75">
      <c r="A665" s="75">
        <v>456</v>
      </c>
      <c r="B665" s="75">
        <v>70</v>
      </c>
      <c r="C665" s="75" t="s">
        <v>165</v>
      </c>
      <c r="D665" s="381">
        <v>0.382</v>
      </c>
    </row>
    <row r="666" spans="1:4" ht="12.75">
      <c r="A666" s="75">
        <v>456</v>
      </c>
      <c r="B666" s="75">
        <v>75</v>
      </c>
      <c r="C666" s="75" t="s">
        <v>165</v>
      </c>
      <c r="D666" s="381">
        <v>0.458</v>
      </c>
    </row>
    <row r="667" spans="1:4" ht="12.75">
      <c r="A667" s="75">
        <v>456</v>
      </c>
      <c r="B667" s="75">
        <v>80</v>
      </c>
      <c r="C667" s="75" t="s">
        <v>165</v>
      </c>
      <c r="D667" s="381">
        <v>0.483</v>
      </c>
    </row>
    <row r="668" spans="1:4" ht="12.75">
      <c r="A668" s="75">
        <v>456</v>
      </c>
      <c r="B668" s="75">
        <v>85</v>
      </c>
      <c r="C668" s="75" t="s">
        <v>165</v>
      </c>
      <c r="D668" s="381">
        <v>0.509</v>
      </c>
    </row>
    <row r="669" spans="1:4" ht="12.75">
      <c r="A669" s="75">
        <v>456</v>
      </c>
      <c r="B669" s="75">
        <v>90</v>
      </c>
      <c r="C669" s="75" t="s">
        <v>165</v>
      </c>
      <c r="D669" s="381">
        <v>0.509</v>
      </c>
    </row>
    <row r="670" spans="1:4" ht="12.75">
      <c r="A670" s="75">
        <v>456</v>
      </c>
      <c r="B670" s="75">
        <v>100</v>
      </c>
      <c r="C670" s="75" t="s">
        <v>165</v>
      </c>
      <c r="D670" s="381">
        <v>0.509</v>
      </c>
    </row>
    <row r="671" spans="1:4" ht="12.75">
      <c r="A671" s="75">
        <v>456</v>
      </c>
      <c r="B671" s="75">
        <v>110</v>
      </c>
      <c r="C671" s="75" t="s">
        <v>165</v>
      </c>
      <c r="D671" s="381">
        <v>0.573</v>
      </c>
    </row>
    <row r="672" spans="1:4" ht="12.75">
      <c r="A672" s="75">
        <v>456</v>
      </c>
      <c r="B672" s="75">
        <v>120</v>
      </c>
      <c r="C672" s="75" t="s">
        <v>165</v>
      </c>
      <c r="D672" s="381">
        <v>0.573</v>
      </c>
    </row>
    <row r="673" spans="1:4" ht="12.75">
      <c r="A673" s="75">
        <v>456</v>
      </c>
      <c r="B673" s="75">
        <v>125</v>
      </c>
      <c r="C673" s="75" t="s">
        <v>165</v>
      </c>
      <c r="D673" s="381">
        <v>0.573</v>
      </c>
    </row>
    <row r="674" spans="1:4" ht="12.75">
      <c r="A674" s="75">
        <v>456</v>
      </c>
      <c r="B674" s="75">
        <v>130</v>
      </c>
      <c r="C674" s="75" t="s">
        <v>165</v>
      </c>
      <c r="D674" s="381">
        <v>0.764</v>
      </c>
    </row>
    <row r="675" spans="1:4" ht="12.75">
      <c r="A675" s="75">
        <v>456</v>
      </c>
      <c r="B675" s="75">
        <v>135</v>
      </c>
      <c r="C675" s="75" t="s">
        <v>165</v>
      </c>
      <c r="D675" s="381">
        <v>0.764</v>
      </c>
    </row>
    <row r="676" spans="1:4" ht="12.75">
      <c r="A676" s="75">
        <v>456</v>
      </c>
      <c r="B676" s="75">
        <v>140</v>
      </c>
      <c r="C676" s="75" t="s">
        <v>165</v>
      </c>
      <c r="D676" s="381">
        <v>0.764</v>
      </c>
    </row>
    <row r="677" spans="1:4" ht="12.75">
      <c r="A677" s="75">
        <v>456</v>
      </c>
      <c r="B677" s="75">
        <v>150</v>
      </c>
      <c r="C677" s="75" t="s">
        <v>165</v>
      </c>
      <c r="D677" s="381">
        <v>0.863</v>
      </c>
    </row>
    <row r="678" spans="1:4" ht="12.75">
      <c r="A678" s="75">
        <v>456</v>
      </c>
      <c r="B678" s="75">
        <v>160</v>
      </c>
      <c r="C678" s="75" t="s">
        <v>165</v>
      </c>
      <c r="D678" s="381">
        <v>0.833</v>
      </c>
    </row>
    <row r="679" spans="1:4" ht="12.75">
      <c r="A679" s="75">
        <v>456</v>
      </c>
      <c r="B679" s="75">
        <v>175</v>
      </c>
      <c r="C679" s="75" t="s">
        <v>165</v>
      </c>
      <c r="D679" s="381">
        <v>1.2</v>
      </c>
    </row>
    <row r="680" spans="1:4" ht="12.75">
      <c r="A680" s="75">
        <v>456</v>
      </c>
      <c r="B680" s="75">
        <v>200</v>
      </c>
      <c r="C680" s="75" t="s">
        <v>165</v>
      </c>
      <c r="D680" s="381">
        <v>1.25</v>
      </c>
    </row>
    <row r="681" spans="1:4" ht="12.75">
      <c r="A681" s="75">
        <v>458</v>
      </c>
      <c r="B681" s="75">
        <v>40</v>
      </c>
      <c r="C681" s="75" t="s">
        <v>165</v>
      </c>
      <c r="D681" s="381">
        <v>0.344</v>
      </c>
    </row>
    <row r="682" spans="1:4" ht="12.75">
      <c r="A682" s="75">
        <v>483</v>
      </c>
      <c r="B682" s="75">
        <v>30</v>
      </c>
      <c r="C682" s="75" t="s">
        <v>165</v>
      </c>
      <c r="D682" s="381">
        <v>0.343</v>
      </c>
    </row>
    <row r="683" spans="1:4" ht="12.75">
      <c r="A683" s="75">
        <v>483</v>
      </c>
      <c r="B683" s="75">
        <v>40</v>
      </c>
      <c r="C683" s="75" t="s">
        <v>165</v>
      </c>
      <c r="D683" s="381">
        <v>0.362</v>
      </c>
    </row>
    <row r="684" spans="1:4" ht="12.75">
      <c r="A684" s="75">
        <v>483</v>
      </c>
      <c r="B684" s="75">
        <v>50</v>
      </c>
      <c r="C684" s="75" t="s">
        <v>165</v>
      </c>
      <c r="D684" s="381">
        <v>0.483</v>
      </c>
    </row>
    <row r="685" spans="1:4" ht="12.75">
      <c r="A685" s="75">
        <v>483</v>
      </c>
      <c r="B685" s="75">
        <v>60</v>
      </c>
      <c r="C685" s="75" t="s">
        <v>165</v>
      </c>
      <c r="D685" s="381">
        <v>0.408</v>
      </c>
    </row>
    <row r="686" spans="1:4" ht="12.75">
      <c r="A686" s="75">
        <v>483</v>
      </c>
      <c r="B686" s="75">
        <v>65</v>
      </c>
      <c r="C686" s="75" t="s">
        <v>165</v>
      </c>
      <c r="D686" s="381">
        <v>0.483</v>
      </c>
    </row>
    <row r="687" spans="1:4" ht="12.75">
      <c r="A687" s="75">
        <v>483</v>
      </c>
      <c r="B687" s="75">
        <v>75</v>
      </c>
      <c r="C687" s="75" t="s">
        <v>165</v>
      </c>
      <c r="D687" s="381">
        <v>0.509</v>
      </c>
    </row>
    <row r="688" spans="1:4" ht="12.75">
      <c r="A688" s="75">
        <v>483</v>
      </c>
      <c r="B688" s="75">
        <v>90</v>
      </c>
      <c r="C688" s="75" t="s">
        <v>165</v>
      </c>
      <c r="D688" s="381">
        <v>0.832</v>
      </c>
    </row>
    <row r="689" spans="1:4" ht="12.75">
      <c r="A689" s="75">
        <v>483</v>
      </c>
      <c r="B689" s="75">
        <v>100</v>
      </c>
      <c r="C689" s="75" t="s">
        <v>165</v>
      </c>
      <c r="D689" s="381">
        <v>0.573</v>
      </c>
    </row>
    <row r="690" spans="1:4" ht="12.75">
      <c r="A690" s="75">
        <v>483</v>
      </c>
      <c r="B690" s="75">
        <v>110</v>
      </c>
      <c r="C690" s="75" t="s">
        <v>165</v>
      </c>
      <c r="D690" s="381">
        <v>0.573</v>
      </c>
    </row>
    <row r="691" spans="1:4" ht="12.75">
      <c r="A691" s="75">
        <v>483</v>
      </c>
      <c r="B691" s="75">
        <v>125</v>
      </c>
      <c r="C691" s="75" t="s">
        <v>165</v>
      </c>
      <c r="D691" s="381">
        <v>0.833</v>
      </c>
    </row>
    <row r="692" spans="1:4" ht="12.75">
      <c r="A692" s="75">
        <v>483</v>
      </c>
      <c r="B692" s="75">
        <v>140</v>
      </c>
      <c r="C692" s="75" t="s">
        <v>165</v>
      </c>
      <c r="D692" s="381">
        <v>0.833</v>
      </c>
    </row>
    <row r="693" spans="1:4" ht="12.75">
      <c r="A693" s="75">
        <v>483</v>
      </c>
      <c r="B693" s="75">
        <v>150</v>
      </c>
      <c r="C693" s="75" t="s">
        <v>165</v>
      </c>
      <c r="D693" s="381">
        <v>0.833</v>
      </c>
    </row>
    <row r="694" spans="1:4" ht="12.75">
      <c r="A694" s="75">
        <v>483</v>
      </c>
      <c r="B694" s="75">
        <v>175</v>
      </c>
      <c r="C694" s="75" t="s">
        <v>165</v>
      </c>
      <c r="D694" s="381">
        <v>1.25</v>
      </c>
    </row>
    <row r="695" spans="1:4" ht="12.75">
      <c r="A695" s="75">
        <v>483</v>
      </c>
      <c r="B695" s="75">
        <v>200</v>
      </c>
      <c r="C695" s="75" t="s">
        <v>165</v>
      </c>
      <c r="D695" s="381">
        <v>1.375</v>
      </c>
    </row>
    <row r="696" spans="1:4" ht="12.75">
      <c r="A696" s="75">
        <v>503</v>
      </c>
      <c r="B696" s="75">
        <v>30</v>
      </c>
      <c r="C696" s="75" t="s">
        <v>165</v>
      </c>
      <c r="D696" s="381">
        <v>0.249</v>
      </c>
    </row>
    <row r="697" spans="1:4" ht="12.75">
      <c r="A697" s="75">
        <v>503</v>
      </c>
      <c r="B697" s="75">
        <v>40</v>
      </c>
      <c r="C697" s="75" t="s">
        <v>165</v>
      </c>
      <c r="D697" s="381">
        <v>0.36</v>
      </c>
    </row>
    <row r="698" spans="1:4" ht="12.75">
      <c r="A698" s="75">
        <v>503</v>
      </c>
      <c r="B698" s="75">
        <v>50</v>
      </c>
      <c r="C698" s="75" t="s">
        <v>165</v>
      </c>
      <c r="D698" s="381">
        <v>0.458</v>
      </c>
    </row>
    <row r="699" spans="1:4" ht="12.75">
      <c r="A699" s="75">
        <v>503</v>
      </c>
      <c r="B699" s="75">
        <v>75</v>
      </c>
      <c r="C699" s="75" t="s">
        <v>165</v>
      </c>
      <c r="D699" s="381">
        <v>0.573</v>
      </c>
    </row>
    <row r="700" spans="1:4" ht="12.75">
      <c r="A700" s="75">
        <v>503</v>
      </c>
      <c r="B700" s="75">
        <v>80</v>
      </c>
      <c r="C700" s="75" t="s">
        <v>165</v>
      </c>
      <c r="D700" s="381">
        <v>0.573</v>
      </c>
    </row>
    <row r="701" spans="1:4" ht="12.75">
      <c r="A701" s="75">
        <v>508</v>
      </c>
      <c r="B701" s="75">
        <v>30</v>
      </c>
      <c r="C701" s="75" t="s">
        <v>165</v>
      </c>
      <c r="D701" s="381">
        <v>0.36</v>
      </c>
    </row>
    <row r="702" spans="1:4" ht="12.75">
      <c r="A702" s="75">
        <v>508</v>
      </c>
      <c r="B702" s="75">
        <v>40</v>
      </c>
      <c r="C702" s="75" t="s">
        <v>165</v>
      </c>
      <c r="D702" s="381">
        <v>0.393</v>
      </c>
    </row>
    <row r="703" spans="1:4" ht="12.75">
      <c r="A703" s="75">
        <v>508</v>
      </c>
      <c r="B703" s="75">
        <v>50</v>
      </c>
      <c r="C703" s="75" t="s">
        <v>165</v>
      </c>
      <c r="D703" s="381">
        <v>0.458</v>
      </c>
    </row>
    <row r="704" spans="1:4" ht="12.75">
      <c r="A704" s="75">
        <v>508</v>
      </c>
      <c r="B704" s="75">
        <v>60</v>
      </c>
      <c r="C704" s="75" t="s">
        <v>165</v>
      </c>
      <c r="D704" s="381">
        <v>0.483</v>
      </c>
    </row>
    <row r="705" spans="1:4" ht="12.75">
      <c r="A705" s="75">
        <v>508</v>
      </c>
      <c r="B705" s="75">
        <v>65</v>
      </c>
      <c r="C705" s="75" t="s">
        <v>165</v>
      </c>
      <c r="D705" s="381">
        <v>0.509</v>
      </c>
    </row>
    <row r="706" spans="1:4" ht="12.75">
      <c r="A706" s="75">
        <v>508</v>
      </c>
      <c r="B706" s="75">
        <v>70</v>
      </c>
      <c r="C706" s="75" t="s">
        <v>165</v>
      </c>
      <c r="D706" s="381">
        <v>0.509</v>
      </c>
    </row>
    <row r="707" spans="1:4" ht="12.75">
      <c r="A707" s="75">
        <v>508</v>
      </c>
      <c r="B707" s="75">
        <v>75</v>
      </c>
      <c r="C707" s="75" t="s">
        <v>165</v>
      </c>
      <c r="D707" s="381">
        <v>0.573</v>
      </c>
    </row>
    <row r="708" spans="1:4" ht="12.75">
      <c r="A708" s="75">
        <v>508</v>
      </c>
      <c r="B708" s="75">
        <v>80</v>
      </c>
      <c r="C708" s="75" t="s">
        <v>165</v>
      </c>
      <c r="D708" s="381">
        <v>0.573</v>
      </c>
    </row>
    <row r="709" spans="1:4" ht="12.75">
      <c r="A709" s="75">
        <v>508</v>
      </c>
      <c r="B709" s="75">
        <v>85</v>
      </c>
      <c r="C709" s="75" t="s">
        <v>165</v>
      </c>
      <c r="D709" s="381">
        <v>0.573</v>
      </c>
    </row>
    <row r="710" spans="1:4" ht="12.75">
      <c r="A710" s="75">
        <v>508</v>
      </c>
      <c r="B710" s="75">
        <v>90</v>
      </c>
      <c r="C710" s="75" t="s">
        <v>165</v>
      </c>
      <c r="D710" s="381">
        <v>0.573</v>
      </c>
    </row>
    <row r="711" spans="1:4" ht="12.75">
      <c r="A711" s="75">
        <v>508</v>
      </c>
      <c r="B711" s="75">
        <v>100</v>
      </c>
      <c r="C711" s="75" t="s">
        <v>165</v>
      </c>
      <c r="D711" s="381">
        <v>0.573</v>
      </c>
    </row>
    <row r="712" spans="1:4" ht="12.75">
      <c r="A712" s="75">
        <v>508</v>
      </c>
      <c r="B712" s="75">
        <v>110</v>
      </c>
      <c r="C712" s="75" t="s">
        <v>165</v>
      </c>
      <c r="D712" s="381">
        <v>0.764</v>
      </c>
    </row>
    <row r="713" spans="1:4" ht="12.75">
      <c r="A713" s="75">
        <v>508</v>
      </c>
      <c r="B713" s="75">
        <v>120</v>
      </c>
      <c r="C713" s="75" t="s">
        <v>165</v>
      </c>
      <c r="D713" s="381">
        <v>0.833</v>
      </c>
    </row>
    <row r="714" spans="1:4" ht="12.75">
      <c r="A714" s="75">
        <v>508</v>
      </c>
      <c r="B714" s="75">
        <v>125</v>
      </c>
      <c r="C714" s="75" t="s">
        <v>165</v>
      </c>
      <c r="D714" s="381">
        <v>0.655</v>
      </c>
    </row>
    <row r="715" spans="1:4" ht="12.75">
      <c r="A715" s="75">
        <v>508</v>
      </c>
      <c r="B715" s="75">
        <v>130</v>
      </c>
      <c r="C715" s="75" t="s">
        <v>165</v>
      </c>
      <c r="D715" s="381">
        <v>0.833</v>
      </c>
    </row>
    <row r="716" spans="1:4" ht="12.75">
      <c r="A716" s="75">
        <v>508</v>
      </c>
      <c r="B716" s="75">
        <v>135</v>
      </c>
      <c r="C716" s="75" t="s">
        <v>165</v>
      </c>
      <c r="D716" s="381">
        <v>0.67</v>
      </c>
    </row>
    <row r="717" spans="1:4" ht="12.75">
      <c r="A717" s="75">
        <v>508</v>
      </c>
      <c r="B717" s="75">
        <v>140</v>
      </c>
      <c r="C717" s="75" t="s">
        <v>165</v>
      </c>
      <c r="D717" s="381">
        <v>0.95</v>
      </c>
    </row>
    <row r="718" spans="1:4" ht="12.75">
      <c r="A718" s="75">
        <v>508</v>
      </c>
      <c r="B718" s="75">
        <v>150</v>
      </c>
      <c r="C718" s="75" t="s">
        <v>165</v>
      </c>
      <c r="D718" s="381">
        <v>1.037</v>
      </c>
    </row>
    <row r="719" spans="1:4" ht="12.75">
      <c r="A719" s="75">
        <v>508</v>
      </c>
      <c r="B719" s="75">
        <v>160</v>
      </c>
      <c r="C719" s="75" t="s">
        <v>165</v>
      </c>
      <c r="D719" s="381">
        <v>1.037</v>
      </c>
    </row>
    <row r="720" spans="1:4" ht="12.75">
      <c r="A720" s="75">
        <v>508</v>
      </c>
      <c r="B720" s="75">
        <v>170</v>
      </c>
      <c r="C720" s="75" t="s">
        <v>165</v>
      </c>
      <c r="D720" s="381">
        <v>1.375</v>
      </c>
    </row>
    <row r="721" spans="1:4" ht="12.75">
      <c r="A721" s="75">
        <v>508</v>
      </c>
      <c r="B721" s="75">
        <v>175</v>
      </c>
      <c r="C721" s="75" t="s">
        <v>165</v>
      </c>
      <c r="D721" s="381">
        <v>1.166</v>
      </c>
    </row>
    <row r="722" spans="1:4" ht="12.75">
      <c r="A722" s="75">
        <v>508</v>
      </c>
      <c r="B722" s="75">
        <v>180</v>
      </c>
      <c r="C722" s="75" t="s">
        <v>165</v>
      </c>
      <c r="D722" s="381">
        <v>1.037</v>
      </c>
    </row>
    <row r="723" spans="1:4" ht="12.75">
      <c r="A723" s="75">
        <v>508</v>
      </c>
      <c r="B723" s="75">
        <v>200</v>
      </c>
      <c r="C723" s="75" t="s">
        <v>165</v>
      </c>
      <c r="D723" s="381">
        <v>1.375</v>
      </c>
    </row>
    <row r="724" spans="1:4" ht="12.75">
      <c r="A724" s="75">
        <v>537</v>
      </c>
      <c r="B724" s="75">
        <v>40</v>
      </c>
      <c r="C724" s="75" t="s">
        <v>165</v>
      </c>
      <c r="D724" s="381">
        <v>0.473</v>
      </c>
    </row>
    <row r="725" spans="1:4" ht="12.75">
      <c r="A725" s="75">
        <v>537</v>
      </c>
      <c r="B725" s="75">
        <v>50</v>
      </c>
      <c r="C725" s="75" t="s">
        <v>165</v>
      </c>
      <c r="D725" s="381">
        <v>0.509</v>
      </c>
    </row>
    <row r="726" spans="1:4" ht="12.75">
      <c r="A726" s="75">
        <v>537</v>
      </c>
      <c r="B726" s="75">
        <v>60</v>
      </c>
      <c r="C726" s="75" t="s">
        <v>165</v>
      </c>
      <c r="D726" s="381">
        <v>0.504</v>
      </c>
    </row>
    <row r="727" spans="1:4" ht="12.75">
      <c r="A727" s="75">
        <v>537</v>
      </c>
      <c r="B727" s="75">
        <v>65</v>
      </c>
      <c r="C727" s="75" t="s">
        <v>165</v>
      </c>
      <c r="D727" s="381">
        <v>0.573</v>
      </c>
    </row>
    <row r="728" spans="1:4" ht="12.75">
      <c r="A728" s="75">
        <v>537</v>
      </c>
      <c r="B728" s="75">
        <v>75</v>
      </c>
      <c r="C728" s="75" t="s">
        <v>165</v>
      </c>
      <c r="D728" s="381">
        <v>0.573</v>
      </c>
    </row>
    <row r="729" spans="1:4" ht="12.75">
      <c r="A729" s="75">
        <v>537</v>
      </c>
      <c r="B729" s="75">
        <v>80</v>
      </c>
      <c r="C729" s="75" t="s">
        <v>165</v>
      </c>
      <c r="D729" s="381">
        <v>0.573</v>
      </c>
    </row>
    <row r="730" spans="1:4" ht="12.75">
      <c r="A730" s="75">
        <v>537</v>
      </c>
      <c r="B730" s="75">
        <v>100</v>
      </c>
      <c r="C730" s="75" t="s">
        <v>165</v>
      </c>
      <c r="D730" s="381">
        <v>0.933</v>
      </c>
    </row>
    <row r="731" spans="1:4" ht="12.75">
      <c r="A731" s="75">
        <v>537</v>
      </c>
      <c r="B731" s="75">
        <v>125</v>
      </c>
      <c r="C731" s="75" t="s">
        <v>165</v>
      </c>
      <c r="D731" s="381">
        <v>0.933</v>
      </c>
    </row>
    <row r="732" spans="1:4" ht="12.75">
      <c r="A732" s="75">
        <v>537</v>
      </c>
      <c r="B732" s="75">
        <v>140</v>
      </c>
      <c r="C732" s="75" t="s">
        <v>165</v>
      </c>
      <c r="D732" s="381">
        <v>1.037</v>
      </c>
    </row>
    <row r="733" spans="1:4" ht="12.75">
      <c r="A733" s="75">
        <v>537</v>
      </c>
      <c r="B733" s="75">
        <v>150</v>
      </c>
      <c r="C733" s="75" t="s">
        <v>165</v>
      </c>
      <c r="D733" s="381">
        <v>1.037</v>
      </c>
    </row>
    <row r="734" spans="1:4" ht="12.75">
      <c r="A734" s="75">
        <v>558</v>
      </c>
      <c r="B734" s="75">
        <v>30</v>
      </c>
      <c r="C734" s="75" t="s">
        <v>165</v>
      </c>
      <c r="D734" s="381">
        <v>0.509</v>
      </c>
    </row>
    <row r="735" spans="1:4" ht="12.75">
      <c r="A735" s="75">
        <v>558</v>
      </c>
      <c r="B735" s="75">
        <v>40</v>
      </c>
      <c r="C735" s="75" t="s">
        <v>165</v>
      </c>
      <c r="D735" s="381">
        <v>0.655</v>
      </c>
    </row>
    <row r="736" spans="1:4" ht="12.75">
      <c r="A736" s="75">
        <v>558</v>
      </c>
      <c r="B736" s="75">
        <v>50</v>
      </c>
      <c r="C736" s="75" t="s">
        <v>165</v>
      </c>
      <c r="D736" s="381">
        <v>0.573</v>
      </c>
    </row>
    <row r="737" spans="1:4" ht="12.75">
      <c r="A737" s="75">
        <v>558</v>
      </c>
      <c r="B737" s="75">
        <v>60</v>
      </c>
      <c r="C737" s="75" t="s">
        <v>165</v>
      </c>
      <c r="D737" s="381">
        <v>0.573</v>
      </c>
    </row>
    <row r="738" spans="1:4" ht="12.75">
      <c r="A738" s="75">
        <v>558</v>
      </c>
      <c r="B738" s="75">
        <v>65</v>
      </c>
      <c r="C738" s="75" t="s">
        <v>165</v>
      </c>
      <c r="D738" s="381">
        <v>0.573</v>
      </c>
    </row>
    <row r="739" spans="1:4" ht="12.75">
      <c r="A739" s="75">
        <v>558</v>
      </c>
      <c r="B739" s="75">
        <v>70</v>
      </c>
      <c r="C739" s="75" t="s">
        <v>165</v>
      </c>
      <c r="D739" s="381">
        <v>0.573</v>
      </c>
    </row>
    <row r="740" spans="1:4" ht="12.75">
      <c r="A740" s="75">
        <v>558</v>
      </c>
      <c r="B740" s="75">
        <v>75</v>
      </c>
      <c r="C740" s="75" t="s">
        <v>165</v>
      </c>
      <c r="D740" s="381">
        <v>0.573</v>
      </c>
    </row>
    <row r="741" spans="1:4" ht="12.75">
      <c r="A741" s="75">
        <v>558</v>
      </c>
      <c r="B741" s="75">
        <v>80</v>
      </c>
      <c r="C741" s="75" t="s">
        <v>165</v>
      </c>
      <c r="D741" s="381">
        <v>0.848</v>
      </c>
    </row>
    <row r="742" spans="1:4" ht="12.75">
      <c r="A742" s="75">
        <v>558</v>
      </c>
      <c r="B742" s="75">
        <v>90</v>
      </c>
      <c r="C742" s="75" t="s">
        <v>165</v>
      </c>
      <c r="D742" s="381">
        <v>0.848</v>
      </c>
    </row>
    <row r="743" spans="1:4" ht="12.75">
      <c r="A743" s="75">
        <v>558</v>
      </c>
      <c r="B743" s="75">
        <v>100</v>
      </c>
      <c r="C743" s="75" t="s">
        <v>165</v>
      </c>
      <c r="D743" s="381">
        <v>0.933</v>
      </c>
    </row>
    <row r="744" spans="1:4" ht="12.75">
      <c r="A744" s="75">
        <v>558</v>
      </c>
      <c r="B744" s="75">
        <v>110</v>
      </c>
      <c r="C744" s="75" t="s">
        <v>165</v>
      </c>
      <c r="D744" s="381">
        <v>0.933</v>
      </c>
    </row>
    <row r="745" spans="1:4" ht="12.75">
      <c r="A745" s="75">
        <v>558</v>
      </c>
      <c r="B745" s="75">
        <v>120</v>
      </c>
      <c r="C745" s="75" t="s">
        <v>165</v>
      </c>
      <c r="D745" s="381">
        <v>0.933</v>
      </c>
    </row>
    <row r="746" spans="1:4" ht="12.75">
      <c r="A746" s="75">
        <v>558</v>
      </c>
      <c r="B746" s="75">
        <v>125</v>
      </c>
      <c r="C746" s="75" t="s">
        <v>165</v>
      </c>
      <c r="D746" s="381">
        <v>1.037</v>
      </c>
    </row>
    <row r="747" spans="1:4" ht="12.75">
      <c r="A747" s="75">
        <v>558</v>
      </c>
      <c r="B747" s="75">
        <v>130</v>
      </c>
      <c r="C747" s="75" t="s">
        <v>165</v>
      </c>
      <c r="D747" s="381">
        <v>1.037</v>
      </c>
    </row>
    <row r="748" spans="1:4" ht="12.75">
      <c r="A748" s="75">
        <v>558</v>
      </c>
      <c r="B748" s="75">
        <v>140</v>
      </c>
      <c r="C748" s="75" t="s">
        <v>165</v>
      </c>
      <c r="D748" s="381">
        <v>1.037</v>
      </c>
    </row>
    <row r="749" spans="1:4" ht="12.75">
      <c r="A749" s="75">
        <v>558</v>
      </c>
      <c r="B749" s="75">
        <v>150</v>
      </c>
      <c r="C749" s="75" t="s">
        <v>165</v>
      </c>
      <c r="D749" s="381">
        <v>1.037</v>
      </c>
    </row>
    <row r="750" spans="1:4" ht="12.75">
      <c r="A750" s="75">
        <v>558</v>
      </c>
      <c r="B750" s="75">
        <v>160</v>
      </c>
      <c r="C750" s="75" t="s">
        <v>165</v>
      </c>
      <c r="D750" s="381">
        <v>1.037</v>
      </c>
    </row>
    <row r="751" spans="1:4" ht="12.75">
      <c r="A751" s="75">
        <v>558</v>
      </c>
      <c r="B751" s="75">
        <v>170</v>
      </c>
      <c r="C751" s="75" t="s">
        <v>165</v>
      </c>
      <c r="D751" s="381">
        <v>1.401</v>
      </c>
    </row>
    <row r="752" spans="1:4" ht="12.75">
      <c r="A752" s="75">
        <v>558</v>
      </c>
      <c r="B752" s="75">
        <v>180</v>
      </c>
      <c r="C752" s="75" t="s">
        <v>165</v>
      </c>
      <c r="D752" s="381">
        <v>1.401</v>
      </c>
    </row>
    <row r="753" spans="1:4" ht="12.75">
      <c r="A753" s="75">
        <v>558</v>
      </c>
      <c r="B753" s="75">
        <v>190</v>
      </c>
      <c r="C753" s="75" t="s">
        <v>165</v>
      </c>
      <c r="D753" s="381">
        <v>1.401</v>
      </c>
    </row>
    <row r="754" spans="1:4" ht="12.75">
      <c r="A754" s="75">
        <v>558</v>
      </c>
      <c r="B754" s="75">
        <v>200</v>
      </c>
      <c r="C754" s="75" t="s">
        <v>165</v>
      </c>
      <c r="D754" s="381">
        <v>1.754</v>
      </c>
    </row>
    <row r="755" spans="1:4" ht="12.75">
      <c r="A755" s="75">
        <v>610</v>
      </c>
      <c r="B755" s="75">
        <v>40</v>
      </c>
      <c r="C755" s="75" t="s">
        <v>165</v>
      </c>
      <c r="D755" s="381">
        <v>0.573</v>
      </c>
    </row>
    <row r="756" spans="1:4" ht="12.75">
      <c r="A756" s="75">
        <v>610</v>
      </c>
      <c r="B756" s="75">
        <v>50</v>
      </c>
      <c r="C756" s="75" t="s">
        <v>165</v>
      </c>
      <c r="D756" s="381">
        <v>0.848</v>
      </c>
    </row>
    <row r="757" spans="1:4" ht="12.75">
      <c r="A757" s="75">
        <v>610</v>
      </c>
      <c r="B757" s="75">
        <v>60</v>
      </c>
      <c r="C757" s="75" t="s">
        <v>165</v>
      </c>
      <c r="D757" s="381">
        <v>0.848</v>
      </c>
    </row>
    <row r="758" spans="1:4" ht="12.75">
      <c r="A758" s="75">
        <v>610</v>
      </c>
      <c r="B758" s="75">
        <v>65</v>
      </c>
      <c r="C758" s="75" t="s">
        <v>165</v>
      </c>
      <c r="D758" s="381">
        <v>0.848</v>
      </c>
    </row>
    <row r="759" spans="1:4" ht="12.75">
      <c r="A759" s="75">
        <v>610</v>
      </c>
      <c r="B759" s="75">
        <v>70</v>
      </c>
      <c r="C759" s="75" t="s">
        <v>165</v>
      </c>
      <c r="D759" s="381">
        <v>0.933</v>
      </c>
    </row>
    <row r="760" spans="1:4" ht="12.75">
      <c r="A760" s="75">
        <v>610</v>
      </c>
      <c r="B760" s="75">
        <v>75</v>
      </c>
      <c r="C760" s="75" t="s">
        <v>165</v>
      </c>
      <c r="D760" s="381">
        <v>0.933</v>
      </c>
    </row>
    <row r="761" spans="1:4" ht="12.75">
      <c r="A761" s="75">
        <v>610</v>
      </c>
      <c r="B761" s="75">
        <v>80</v>
      </c>
      <c r="C761" s="75" t="s">
        <v>165</v>
      </c>
      <c r="D761" s="381">
        <v>0.933</v>
      </c>
    </row>
    <row r="762" spans="1:4" ht="12.75">
      <c r="A762" s="75">
        <v>610</v>
      </c>
      <c r="B762" s="75">
        <v>90</v>
      </c>
      <c r="C762" s="75" t="s">
        <v>165</v>
      </c>
      <c r="D762" s="381">
        <v>0.933</v>
      </c>
    </row>
    <row r="763" spans="1:4" ht="12.75">
      <c r="A763" s="75">
        <v>610</v>
      </c>
      <c r="B763" s="75">
        <v>100</v>
      </c>
      <c r="C763" s="75" t="s">
        <v>165</v>
      </c>
      <c r="D763" s="381">
        <v>1.037</v>
      </c>
    </row>
    <row r="764" spans="1:4" ht="12.75">
      <c r="A764" s="75">
        <v>610</v>
      </c>
      <c r="B764" s="75">
        <v>110</v>
      </c>
      <c r="C764" s="75" t="s">
        <v>165</v>
      </c>
      <c r="D764" s="381">
        <v>1.037</v>
      </c>
    </row>
    <row r="765" spans="1:4" ht="12.75">
      <c r="A765" s="75">
        <v>610</v>
      </c>
      <c r="B765" s="75">
        <v>115</v>
      </c>
      <c r="C765" s="75" t="s">
        <v>165</v>
      </c>
      <c r="D765" s="381">
        <v>1.037</v>
      </c>
    </row>
    <row r="766" spans="1:4" ht="12.75">
      <c r="A766" s="75">
        <v>610</v>
      </c>
      <c r="B766" s="75">
        <v>120</v>
      </c>
      <c r="C766" s="75" t="s">
        <v>165</v>
      </c>
      <c r="D766" s="381">
        <v>1.037</v>
      </c>
    </row>
    <row r="767" spans="1:4" ht="12.75">
      <c r="A767" s="75">
        <v>610</v>
      </c>
      <c r="B767" s="75">
        <v>125</v>
      </c>
      <c r="C767" s="75" t="s">
        <v>165</v>
      </c>
      <c r="D767" s="381">
        <v>1.037</v>
      </c>
    </row>
    <row r="768" spans="1:4" ht="12.75">
      <c r="A768" s="75">
        <v>610</v>
      </c>
      <c r="B768" s="75">
        <v>130</v>
      </c>
      <c r="C768" s="75" t="s">
        <v>165</v>
      </c>
      <c r="D768" s="381">
        <v>1.037</v>
      </c>
    </row>
    <row r="769" spans="1:4" ht="12.75">
      <c r="A769" s="75">
        <v>610</v>
      </c>
      <c r="B769" s="75">
        <v>140</v>
      </c>
      <c r="C769" s="75" t="s">
        <v>165</v>
      </c>
      <c r="D769" s="381">
        <v>1.401</v>
      </c>
    </row>
    <row r="770" spans="1:4" ht="12.75">
      <c r="A770" s="75">
        <v>610</v>
      </c>
      <c r="B770" s="75">
        <v>150</v>
      </c>
      <c r="C770" s="75" t="s">
        <v>165</v>
      </c>
      <c r="D770" s="381">
        <v>1.401</v>
      </c>
    </row>
    <row r="771" spans="1:4" ht="12.75">
      <c r="A771" s="75">
        <v>610</v>
      </c>
      <c r="B771" s="75">
        <v>160</v>
      </c>
      <c r="C771" s="75" t="s">
        <v>165</v>
      </c>
      <c r="D771" s="381">
        <v>1.401</v>
      </c>
    </row>
    <row r="772" spans="1:4" ht="12.75">
      <c r="A772" s="75">
        <v>610</v>
      </c>
      <c r="B772" s="75">
        <v>165</v>
      </c>
      <c r="C772" s="75" t="s">
        <v>165</v>
      </c>
      <c r="D772" s="381">
        <v>1.401</v>
      </c>
    </row>
    <row r="773" spans="1:4" ht="12.75">
      <c r="A773" s="75">
        <v>610</v>
      </c>
      <c r="B773" s="75">
        <v>175</v>
      </c>
      <c r="C773" s="75" t="s">
        <v>165</v>
      </c>
      <c r="D773" s="381">
        <v>1.75</v>
      </c>
    </row>
    <row r="774" spans="1:4" ht="12.75">
      <c r="A774" s="75">
        <v>610</v>
      </c>
      <c r="B774" s="75">
        <v>180</v>
      </c>
      <c r="C774" s="75" t="s">
        <v>165</v>
      </c>
      <c r="D774" s="381">
        <v>1.75</v>
      </c>
    </row>
    <row r="775" spans="1:4" ht="12.75">
      <c r="A775" s="75">
        <v>629</v>
      </c>
      <c r="B775" s="75">
        <v>50</v>
      </c>
      <c r="C775" s="75" t="s">
        <v>165</v>
      </c>
      <c r="D775" s="381">
        <v>0.848</v>
      </c>
    </row>
    <row r="776" spans="1:4" ht="12.75">
      <c r="A776" s="75">
        <v>629</v>
      </c>
      <c r="B776" s="75">
        <v>60</v>
      </c>
      <c r="C776" s="75" t="s">
        <v>165</v>
      </c>
      <c r="D776" s="381">
        <v>0.933</v>
      </c>
    </row>
    <row r="777" spans="1:4" ht="12.75">
      <c r="A777" s="75">
        <v>629</v>
      </c>
      <c r="B777" s="75">
        <v>70</v>
      </c>
      <c r="C777" s="75" t="s">
        <v>165</v>
      </c>
      <c r="D777" s="381">
        <v>0.933</v>
      </c>
    </row>
    <row r="778" spans="1:4" ht="12.75">
      <c r="A778" s="75">
        <v>629</v>
      </c>
      <c r="B778" s="75">
        <v>75</v>
      </c>
      <c r="C778" s="75" t="s">
        <v>165</v>
      </c>
      <c r="D778" s="381">
        <v>0.933</v>
      </c>
    </row>
    <row r="779" spans="1:4" ht="12.75">
      <c r="A779" s="75">
        <v>629</v>
      </c>
      <c r="B779" s="75">
        <v>80</v>
      </c>
      <c r="C779" s="75" t="s">
        <v>165</v>
      </c>
      <c r="D779" s="381">
        <v>0.933</v>
      </c>
    </row>
    <row r="780" spans="1:4" ht="12.75">
      <c r="A780" s="75">
        <v>629</v>
      </c>
      <c r="B780" s="75">
        <v>90</v>
      </c>
      <c r="C780" s="75" t="s">
        <v>165</v>
      </c>
      <c r="D780" s="381">
        <v>1.037</v>
      </c>
    </row>
    <row r="781" spans="1:4" ht="12.75">
      <c r="A781" s="75">
        <v>629</v>
      </c>
      <c r="B781" s="75">
        <v>100</v>
      </c>
      <c r="C781" s="75" t="s">
        <v>165</v>
      </c>
      <c r="D781" s="381">
        <v>1.037</v>
      </c>
    </row>
    <row r="782" spans="1:4" ht="12.75">
      <c r="A782" s="75">
        <v>629</v>
      </c>
      <c r="B782" s="75">
        <v>110</v>
      </c>
      <c r="C782" s="75" t="s">
        <v>165</v>
      </c>
      <c r="D782" s="381">
        <v>1.037</v>
      </c>
    </row>
    <row r="783" spans="1:4" ht="12.75">
      <c r="A783" s="75">
        <v>629</v>
      </c>
      <c r="B783" s="75">
        <v>120</v>
      </c>
      <c r="C783" s="75" t="s">
        <v>165</v>
      </c>
      <c r="D783" s="381">
        <v>1.037</v>
      </c>
    </row>
    <row r="784" spans="1:4" ht="12.75">
      <c r="A784" s="75">
        <v>629</v>
      </c>
      <c r="B784" s="75">
        <v>160</v>
      </c>
      <c r="C784" s="75" t="s">
        <v>165</v>
      </c>
      <c r="D784" s="381">
        <v>1.75</v>
      </c>
    </row>
    <row r="785" spans="1:4" ht="12.75">
      <c r="A785" s="75">
        <v>660</v>
      </c>
      <c r="B785" s="75">
        <v>40</v>
      </c>
      <c r="C785" s="75" t="s">
        <v>165</v>
      </c>
      <c r="D785" s="381">
        <v>0.848</v>
      </c>
    </row>
    <row r="786" spans="1:4" ht="12.75">
      <c r="A786" s="75">
        <v>660</v>
      </c>
      <c r="B786" s="75">
        <v>50</v>
      </c>
      <c r="C786" s="75" t="s">
        <v>165</v>
      </c>
      <c r="D786" s="381">
        <v>0.933</v>
      </c>
    </row>
    <row r="787" spans="1:4" ht="12.75">
      <c r="A787" s="75">
        <v>660</v>
      </c>
      <c r="B787" s="75">
        <v>60</v>
      </c>
      <c r="C787" s="75" t="s">
        <v>165</v>
      </c>
      <c r="D787" s="381">
        <v>0.933</v>
      </c>
    </row>
    <row r="788" spans="1:4" ht="12.75">
      <c r="A788" s="75">
        <v>660</v>
      </c>
      <c r="B788" s="75">
        <v>65</v>
      </c>
      <c r="C788" s="75" t="s">
        <v>165</v>
      </c>
      <c r="D788" s="381">
        <v>0.933</v>
      </c>
    </row>
    <row r="789" spans="1:4" ht="12.75">
      <c r="A789" s="75">
        <v>660</v>
      </c>
      <c r="B789" s="75">
        <v>70</v>
      </c>
      <c r="C789" s="75" t="s">
        <v>165</v>
      </c>
      <c r="D789" s="381">
        <v>0.933</v>
      </c>
    </row>
    <row r="790" spans="1:4" ht="12.75">
      <c r="A790" s="75">
        <v>660</v>
      </c>
      <c r="B790" s="75">
        <v>75</v>
      </c>
      <c r="C790" s="75" t="s">
        <v>165</v>
      </c>
      <c r="D790" s="381">
        <v>1.037</v>
      </c>
    </row>
    <row r="791" spans="1:4" ht="12.75">
      <c r="A791" s="75">
        <v>660</v>
      </c>
      <c r="B791" s="75">
        <v>80</v>
      </c>
      <c r="C791" s="75" t="s">
        <v>165</v>
      </c>
      <c r="D791" s="381">
        <v>1.037</v>
      </c>
    </row>
    <row r="792" spans="1:4" ht="12.75">
      <c r="A792" s="75">
        <v>660</v>
      </c>
      <c r="B792" s="75">
        <v>85</v>
      </c>
      <c r="C792" s="75" t="s">
        <v>165</v>
      </c>
      <c r="D792" s="381">
        <v>1.037</v>
      </c>
    </row>
    <row r="793" spans="1:4" ht="12.75">
      <c r="A793" s="75">
        <v>660</v>
      </c>
      <c r="B793" s="75">
        <v>90</v>
      </c>
      <c r="C793" s="75" t="s">
        <v>165</v>
      </c>
      <c r="D793" s="381">
        <v>1.037</v>
      </c>
    </row>
    <row r="794" spans="1:4" ht="12.75">
      <c r="A794" s="75">
        <v>660</v>
      </c>
      <c r="B794" s="75">
        <v>100</v>
      </c>
      <c r="C794" s="75" t="s">
        <v>165</v>
      </c>
      <c r="D794" s="381">
        <v>1.037</v>
      </c>
    </row>
    <row r="795" spans="1:4" ht="12.75">
      <c r="A795" s="75">
        <v>660</v>
      </c>
      <c r="B795" s="75">
        <v>110</v>
      </c>
      <c r="C795" s="75" t="s">
        <v>165</v>
      </c>
      <c r="D795" s="381">
        <v>1.037</v>
      </c>
    </row>
    <row r="796" spans="1:4" ht="12.75">
      <c r="A796" s="75">
        <v>660</v>
      </c>
      <c r="B796" s="75">
        <v>115</v>
      </c>
      <c r="C796" s="75" t="s">
        <v>165</v>
      </c>
      <c r="D796" s="381">
        <v>1.401</v>
      </c>
    </row>
    <row r="797" spans="1:4" ht="12.75">
      <c r="A797" s="75">
        <v>660</v>
      </c>
      <c r="B797" s="75">
        <v>120</v>
      </c>
      <c r="C797" s="75" t="s">
        <v>165</v>
      </c>
      <c r="D797" s="381">
        <v>1.401</v>
      </c>
    </row>
    <row r="798" spans="1:4" ht="12.75">
      <c r="A798" s="75">
        <v>660</v>
      </c>
      <c r="B798" s="75">
        <v>140</v>
      </c>
      <c r="C798" s="75" t="s">
        <v>165</v>
      </c>
      <c r="D798" s="381">
        <v>1.75</v>
      </c>
    </row>
    <row r="799" spans="1:4" ht="12.75">
      <c r="A799" s="75">
        <v>660</v>
      </c>
      <c r="B799" s="75">
        <v>150</v>
      </c>
      <c r="C799" s="75" t="s">
        <v>165</v>
      </c>
      <c r="D799" s="381">
        <v>1.75</v>
      </c>
    </row>
    <row r="800" spans="1:4" ht="12.75">
      <c r="A800" s="75">
        <v>712</v>
      </c>
      <c r="B800" s="75">
        <v>40</v>
      </c>
      <c r="C800" s="75" t="s">
        <v>165</v>
      </c>
      <c r="D800" s="381">
        <v>0.933</v>
      </c>
    </row>
    <row r="801" spans="1:4" ht="12.75">
      <c r="A801" s="75">
        <v>712</v>
      </c>
      <c r="B801" s="75">
        <v>50</v>
      </c>
      <c r="C801" s="75" t="s">
        <v>165</v>
      </c>
      <c r="D801" s="381">
        <v>1.037</v>
      </c>
    </row>
    <row r="802" spans="1:4" ht="12.75">
      <c r="A802" s="75">
        <v>712</v>
      </c>
      <c r="B802" s="75">
        <v>60</v>
      </c>
      <c r="C802" s="75" t="s">
        <v>165</v>
      </c>
      <c r="D802" s="381">
        <v>1.037</v>
      </c>
    </row>
    <row r="803" spans="1:4" ht="12.75">
      <c r="A803" s="75">
        <v>712</v>
      </c>
      <c r="B803" s="75">
        <v>65</v>
      </c>
      <c r="C803" s="75" t="s">
        <v>165</v>
      </c>
      <c r="D803" s="381">
        <v>1.037</v>
      </c>
    </row>
    <row r="804" spans="1:4" ht="12.75">
      <c r="A804" s="75">
        <v>712</v>
      </c>
      <c r="B804" s="75">
        <v>70</v>
      </c>
      <c r="C804" s="75" t="s">
        <v>165</v>
      </c>
      <c r="D804" s="381">
        <v>1.037</v>
      </c>
    </row>
    <row r="805" spans="1:4" ht="12.75">
      <c r="A805" s="75">
        <v>712</v>
      </c>
      <c r="B805" s="75">
        <v>75</v>
      </c>
      <c r="C805" s="75" t="s">
        <v>165</v>
      </c>
      <c r="D805" s="381">
        <v>1.037</v>
      </c>
    </row>
    <row r="806" spans="1:4" ht="12.75">
      <c r="A806" s="75">
        <v>712</v>
      </c>
      <c r="B806" s="75">
        <v>80</v>
      </c>
      <c r="C806" s="75" t="s">
        <v>165</v>
      </c>
      <c r="D806" s="381">
        <v>1.037</v>
      </c>
    </row>
    <row r="807" spans="1:4" ht="12.75">
      <c r="A807" s="75">
        <v>712</v>
      </c>
      <c r="B807" s="75">
        <v>90</v>
      </c>
      <c r="C807" s="75" t="s">
        <v>165</v>
      </c>
      <c r="D807" s="381">
        <v>1.401</v>
      </c>
    </row>
    <row r="808" spans="1:4" ht="12.75">
      <c r="A808" s="75">
        <v>712</v>
      </c>
      <c r="B808" s="75">
        <v>100</v>
      </c>
      <c r="C808" s="75" t="s">
        <v>165</v>
      </c>
      <c r="D808" s="381">
        <v>1.401</v>
      </c>
    </row>
    <row r="809" spans="1:4" ht="12.75">
      <c r="A809" s="75">
        <v>712</v>
      </c>
      <c r="B809" s="75">
        <v>110</v>
      </c>
      <c r="C809" s="75" t="s">
        <v>165</v>
      </c>
      <c r="D809" s="381">
        <v>1.401</v>
      </c>
    </row>
    <row r="810" spans="1:4" ht="12.75">
      <c r="A810" s="75">
        <v>712</v>
      </c>
      <c r="B810" s="75">
        <v>115</v>
      </c>
      <c r="C810" s="75" t="s">
        <v>165</v>
      </c>
      <c r="D810" s="381">
        <v>1.75</v>
      </c>
    </row>
    <row r="811" spans="1:4" ht="12.75">
      <c r="A811" s="75">
        <v>712</v>
      </c>
      <c r="B811" s="75">
        <v>120</v>
      </c>
      <c r="C811" s="75" t="s">
        <v>165</v>
      </c>
      <c r="D811" s="381">
        <v>1.75</v>
      </c>
    </row>
    <row r="812" spans="1:4" ht="12.75">
      <c r="A812" s="75">
        <v>712</v>
      </c>
      <c r="B812" s="75">
        <v>125</v>
      </c>
      <c r="C812" s="75" t="s">
        <v>165</v>
      </c>
      <c r="D812" s="381">
        <v>1.75</v>
      </c>
    </row>
    <row r="813" spans="1:4" ht="12.75">
      <c r="A813" s="75">
        <v>712</v>
      </c>
      <c r="B813" s="75">
        <v>130</v>
      </c>
      <c r="C813" s="75" t="s">
        <v>165</v>
      </c>
      <c r="D813" s="381">
        <v>1.528</v>
      </c>
    </row>
    <row r="814" spans="1:4" ht="12.75">
      <c r="A814" s="75">
        <v>712</v>
      </c>
      <c r="B814" s="75">
        <v>140</v>
      </c>
      <c r="C814" s="75" t="s">
        <v>165</v>
      </c>
      <c r="D814" s="381">
        <v>1.75</v>
      </c>
    </row>
    <row r="815" spans="1:4" ht="12.75">
      <c r="A815" s="75">
        <v>734</v>
      </c>
      <c r="B815" s="75">
        <v>120</v>
      </c>
      <c r="C815" s="75" t="s">
        <v>165</v>
      </c>
      <c r="D815" s="381">
        <v>1.75</v>
      </c>
    </row>
    <row r="816" spans="1:4" ht="12.75">
      <c r="A816" s="75">
        <v>762</v>
      </c>
      <c r="B816" s="75">
        <v>40</v>
      </c>
      <c r="C816" s="75" t="s">
        <v>165</v>
      </c>
      <c r="D816" s="381">
        <v>1.75</v>
      </c>
    </row>
    <row r="817" spans="1:4" ht="12.75">
      <c r="A817" s="75">
        <v>762</v>
      </c>
      <c r="B817" s="75">
        <v>50</v>
      </c>
      <c r="C817" s="75" t="s">
        <v>165</v>
      </c>
      <c r="D817" s="381">
        <v>1.75</v>
      </c>
    </row>
    <row r="818" spans="1:4" ht="12.75">
      <c r="A818" s="75">
        <v>762</v>
      </c>
      <c r="B818" s="75">
        <v>90</v>
      </c>
      <c r="C818" s="75" t="s">
        <v>165</v>
      </c>
      <c r="D818" s="381">
        <v>1.401</v>
      </c>
    </row>
    <row r="819" spans="1:4" ht="12.75">
      <c r="A819" s="75">
        <v>762</v>
      </c>
      <c r="B819" s="75">
        <v>100</v>
      </c>
      <c r="C819" s="75" t="s">
        <v>165</v>
      </c>
      <c r="D819" s="381">
        <v>1.75</v>
      </c>
    </row>
    <row r="820" spans="1:4" ht="12.75">
      <c r="A820" s="75">
        <v>762</v>
      </c>
      <c r="B820" s="75">
        <v>110</v>
      </c>
      <c r="C820" s="75" t="s">
        <v>165</v>
      </c>
      <c r="D820" s="381">
        <v>1.75</v>
      </c>
    </row>
    <row r="821" spans="1:4" ht="12.75">
      <c r="A821" s="75">
        <v>762</v>
      </c>
      <c r="B821" s="75">
        <v>115</v>
      </c>
      <c r="C821" s="75" t="s">
        <v>165</v>
      </c>
      <c r="D821" s="381">
        <v>1.75</v>
      </c>
    </row>
    <row r="822" spans="1:4" ht="12.75">
      <c r="A822" s="75">
        <v>762</v>
      </c>
      <c r="B822" s="75">
        <v>120</v>
      </c>
      <c r="C822" s="75" t="s">
        <v>165</v>
      </c>
      <c r="D822" s="381">
        <v>1.75</v>
      </c>
    </row>
    <row r="823" spans="1:4" ht="12.75">
      <c r="A823" s="75">
        <v>762</v>
      </c>
      <c r="B823" s="75">
        <v>60</v>
      </c>
      <c r="C823" s="75" t="s">
        <v>165</v>
      </c>
      <c r="D823" s="381">
        <v>1.037</v>
      </c>
    </row>
    <row r="824" spans="1:4" ht="12.75">
      <c r="A824" s="75">
        <v>762</v>
      </c>
      <c r="B824" s="75">
        <v>65</v>
      </c>
      <c r="C824" s="75" t="s">
        <v>165</v>
      </c>
      <c r="D824" s="381">
        <v>1.401</v>
      </c>
    </row>
    <row r="825" spans="1:4" ht="12.75">
      <c r="A825" s="75">
        <v>762</v>
      </c>
      <c r="B825" s="75">
        <v>70</v>
      </c>
      <c r="C825" s="75" t="s">
        <v>165</v>
      </c>
      <c r="D825" s="381">
        <v>1.401</v>
      </c>
    </row>
    <row r="826" spans="1:4" ht="12.75">
      <c r="A826" s="75">
        <v>762</v>
      </c>
      <c r="B826" s="75">
        <v>75</v>
      </c>
      <c r="C826" s="75" t="s">
        <v>165</v>
      </c>
      <c r="D826" s="381">
        <v>1.401</v>
      </c>
    </row>
    <row r="827" spans="1:4" ht="12.75">
      <c r="A827" s="75">
        <v>762</v>
      </c>
      <c r="B827" s="75">
        <v>125</v>
      </c>
      <c r="C827" s="75" t="s">
        <v>165</v>
      </c>
      <c r="D827" s="381">
        <v>1.75</v>
      </c>
    </row>
    <row r="828" spans="1:4" ht="12.75">
      <c r="A828" s="75">
        <v>762</v>
      </c>
      <c r="B828" s="75">
        <v>80</v>
      </c>
      <c r="C828" s="75" t="s">
        <v>165</v>
      </c>
      <c r="D828" s="381">
        <v>1.401</v>
      </c>
    </row>
    <row r="829" spans="1:4" ht="12.75">
      <c r="A829" s="75">
        <v>813</v>
      </c>
      <c r="B829" s="75">
        <v>40</v>
      </c>
      <c r="C829" s="75" t="s">
        <v>165</v>
      </c>
      <c r="D829" s="381">
        <v>1.401</v>
      </c>
    </row>
    <row r="830" spans="1:4" ht="12.75">
      <c r="A830" s="75">
        <v>813</v>
      </c>
      <c r="B830" s="75">
        <v>50</v>
      </c>
      <c r="C830" s="75" t="s">
        <v>165</v>
      </c>
      <c r="D830" s="381">
        <v>1.401</v>
      </c>
    </row>
    <row r="831" spans="1:4" ht="12.75">
      <c r="A831" s="75">
        <v>813</v>
      </c>
      <c r="B831" s="75">
        <v>60</v>
      </c>
      <c r="C831" s="75" t="s">
        <v>165</v>
      </c>
      <c r="D831" s="381">
        <v>1.401</v>
      </c>
    </row>
    <row r="832" spans="1:4" ht="12.75">
      <c r="A832" s="75">
        <v>813</v>
      </c>
      <c r="B832" s="75">
        <v>65</v>
      </c>
      <c r="C832" s="75" t="s">
        <v>165</v>
      </c>
      <c r="D832" s="381">
        <v>1.75</v>
      </c>
    </row>
    <row r="833" spans="1:4" ht="12.75">
      <c r="A833" s="75">
        <v>813</v>
      </c>
      <c r="B833" s="75">
        <v>70</v>
      </c>
      <c r="C833" s="75" t="s">
        <v>165</v>
      </c>
      <c r="D833" s="381">
        <v>1.75</v>
      </c>
    </row>
    <row r="834" spans="1:4" ht="12.75">
      <c r="A834" s="75">
        <v>813</v>
      </c>
      <c r="B834" s="75">
        <v>75</v>
      </c>
      <c r="C834" s="75" t="s">
        <v>165</v>
      </c>
      <c r="D834" s="381">
        <v>1.75</v>
      </c>
    </row>
    <row r="835" spans="1:4" ht="12.75">
      <c r="A835" s="75">
        <v>813</v>
      </c>
      <c r="B835" s="75">
        <v>80</v>
      </c>
      <c r="C835" s="75" t="s">
        <v>165</v>
      </c>
      <c r="D835" s="381">
        <v>1.75</v>
      </c>
    </row>
    <row r="836" spans="1:4" ht="12.75">
      <c r="A836" s="75">
        <v>813</v>
      </c>
      <c r="B836" s="75">
        <v>90</v>
      </c>
      <c r="C836" s="75" t="s">
        <v>165</v>
      </c>
      <c r="D836" s="381">
        <v>1.75</v>
      </c>
    </row>
    <row r="837" spans="1:4" ht="12.75">
      <c r="A837" s="75">
        <v>813</v>
      </c>
      <c r="B837" s="75">
        <v>100</v>
      </c>
      <c r="C837" s="75" t="s">
        <v>165</v>
      </c>
      <c r="D837" s="381">
        <v>1.75</v>
      </c>
    </row>
    <row r="838" spans="1:4" ht="12.75">
      <c r="A838" s="75">
        <v>864</v>
      </c>
      <c r="B838" s="75">
        <v>50</v>
      </c>
      <c r="C838" s="75" t="s">
        <v>165</v>
      </c>
      <c r="D838" s="381">
        <v>1.75</v>
      </c>
    </row>
    <row r="839" spans="1:4" ht="12.75">
      <c r="A839" s="75">
        <v>864</v>
      </c>
      <c r="B839" s="75">
        <v>60</v>
      </c>
      <c r="C839" s="75" t="s">
        <v>165</v>
      </c>
      <c r="D839" s="381">
        <v>1.75</v>
      </c>
    </row>
    <row r="840" spans="1:4" ht="12.75">
      <c r="A840" s="75">
        <v>864</v>
      </c>
      <c r="B840" s="75">
        <v>40</v>
      </c>
      <c r="C840" s="75" t="s">
        <v>165</v>
      </c>
      <c r="D840" s="381">
        <v>1.75</v>
      </c>
    </row>
    <row r="841" spans="1:4" ht="12.75">
      <c r="A841" s="75">
        <v>915</v>
      </c>
      <c r="B841" s="75">
        <v>40</v>
      </c>
      <c r="C841" s="75" t="s">
        <v>165</v>
      </c>
      <c r="D841" s="381">
        <v>1.75</v>
      </c>
    </row>
    <row r="842" spans="1:4" ht="12.75">
      <c r="A842" s="75">
        <v>915</v>
      </c>
      <c r="B842" s="75">
        <v>50</v>
      </c>
      <c r="C842" s="75" t="s">
        <v>165</v>
      </c>
      <c r="D842" s="381">
        <v>1.75</v>
      </c>
    </row>
  </sheetData>
  <sheetProtection/>
  <autoFilter ref="A2:D842"/>
  <mergeCells count="1">
    <mergeCell ref="A1:D1"/>
  </mergeCells>
  <printOptions horizontalCentered="1" verticalCentered="1"/>
  <pageMargins left="0.7874015748031497" right="0.7874015748031497" top="0.2755905511811024" bottom="0.2362204724409449" header="0.15748031496062992" footer="0.1968503937007874"/>
  <pageSetup fitToHeight="8" horizontalDpi="600" verticalDpi="600" orientation="portrait" paperSize="9" r:id="rId1"/>
  <headerFooter alignWithMargins="0">
    <oddFooter>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54"/>
  <sheetViews>
    <sheetView showGridLines="0" view="pageBreakPreview" zoomScale="70" zoomScaleNormal="85" zoomScaleSheetLayoutView="70" zoomScalePageLayoutView="0" workbookViewId="0" topLeftCell="A1">
      <pane xSplit="3" ySplit="7" topLeftCell="D8" activePane="bottomRight" state="frozen"/>
      <selection pane="topLeft" activeCell="A4" sqref="A4:L4"/>
      <selection pane="topRight" activeCell="A4" sqref="A4:L4"/>
      <selection pane="bottomLeft" activeCell="A4" sqref="A4:L4"/>
      <selection pane="bottomRight" activeCell="A8" sqref="A8:C12"/>
    </sheetView>
  </sheetViews>
  <sheetFormatPr defaultColWidth="9.140625" defaultRowHeight="12.75"/>
  <cols>
    <col min="1" max="1" width="8.00390625" style="14" customWidth="1"/>
    <col min="2" max="2" width="10.140625" style="1" customWidth="1"/>
    <col min="3" max="3" width="7.8515625" style="1" customWidth="1"/>
    <col min="4" max="4" width="52.140625" style="1" customWidth="1"/>
    <col min="5" max="5" width="18.00390625" style="89" hidden="1" customWidth="1"/>
    <col min="6" max="9" width="10.7109375" style="1" customWidth="1"/>
    <col min="10" max="13" width="10.7109375" style="11" customWidth="1"/>
    <col min="14" max="14" width="10.7109375" style="11" hidden="1" customWidth="1"/>
    <col min="15" max="16384" width="9.140625" style="1" customWidth="1"/>
  </cols>
  <sheetData>
    <row r="1" spans="1:14" s="185" customFormat="1" ht="15.75" customHeight="1">
      <c r="A1" s="800" t="s">
        <v>0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</row>
    <row r="2" spans="1:14" s="185" customFormat="1" ht="15.75" customHeight="1">
      <c r="A2" s="800" t="s">
        <v>1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</row>
    <row r="3" spans="1:14" s="185" customFormat="1" ht="15.75" customHeight="1">
      <c r="A3" s="800" t="s">
        <v>2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</row>
    <row r="4" spans="1:14" s="185" customFormat="1" ht="15.75" customHeight="1">
      <c r="A4" s="800" t="str">
        <f>'WM-ZHE'!A4</f>
        <v>от 28 марта 2014 г.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</row>
    <row r="5" spans="1:14" s="185" customFormat="1" ht="15.75" customHeight="1">
      <c r="A5" s="166"/>
      <c r="B5" s="186"/>
      <c r="C5" s="186"/>
      <c r="D5" s="186"/>
      <c r="E5" s="607"/>
      <c r="F5" s="186"/>
      <c r="G5" s="186"/>
      <c r="H5" s="186"/>
      <c r="I5" s="186"/>
      <c r="J5" s="186"/>
      <c r="K5" s="186"/>
      <c r="L5" s="337" t="s">
        <v>149</v>
      </c>
      <c r="M5" s="338">
        <v>0</v>
      </c>
      <c r="N5" s="186"/>
    </row>
    <row r="6" spans="1:17" s="2" customFormat="1" ht="14.25" customHeight="1">
      <c r="A6" s="813" t="s">
        <v>3</v>
      </c>
      <c r="B6" s="813"/>
      <c r="C6" s="813"/>
      <c r="D6" s="761" t="s">
        <v>4</v>
      </c>
      <c r="E6" s="608"/>
      <c r="F6" s="741" t="s">
        <v>5</v>
      </c>
      <c r="G6" s="742"/>
      <c r="H6" s="743"/>
      <c r="I6" s="759" t="s">
        <v>6</v>
      </c>
      <c r="J6" s="797" t="s">
        <v>153</v>
      </c>
      <c r="K6" s="797" t="s">
        <v>152</v>
      </c>
      <c r="L6" s="751" t="s">
        <v>9</v>
      </c>
      <c r="M6" s="752"/>
      <c r="N6" s="272"/>
      <c r="O6" s="16"/>
      <c r="P6" s="16"/>
      <c r="Q6" s="16"/>
    </row>
    <row r="7" spans="1:17" s="2" customFormat="1" ht="16.5" customHeight="1">
      <c r="A7" s="813"/>
      <c r="B7" s="813"/>
      <c r="C7" s="813"/>
      <c r="D7" s="760"/>
      <c r="E7" s="609"/>
      <c r="F7" s="3" t="s">
        <v>10</v>
      </c>
      <c r="G7" s="4" t="s">
        <v>11</v>
      </c>
      <c r="H7" s="5" t="s">
        <v>12</v>
      </c>
      <c r="I7" s="760"/>
      <c r="J7" s="798"/>
      <c r="K7" s="798"/>
      <c r="L7" s="167" t="s">
        <v>150</v>
      </c>
      <c r="M7" s="246" t="s">
        <v>151</v>
      </c>
      <c r="N7" s="272"/>
      <c r="O7" s="16"/>
      <c r="P7" s="16"/>
      <c r="Q7" s="16"/>
    </row>
    <row r="8" spans="1:17" s="21" customFormat="1" ht="18.75" customHeight="1">
      <c r="A8" s="804" t="s">
        <v>26</v>
      </c>
      <c r="B8" s="805"/>
      <c r="C8" s="806"/>
      <c r="D8" s="816" t="s">
        <v>142</v>
      </c>
      <c r="E8" s="610">
        <v>56198</v>
      </c>
      <c r="F8" s="47">
        <v>5000</v>
      </c>
      <c r="G8" s="136">
        <v>1000</v>
      </c>
      <c r="H8" s="137">
        <v>50</v>
      </c>
      <c r="I8" s="48">
        <v>1</v>
      </c>
      <c r="J8" s="138">
        <f aca="true" t="shared" si="0" ref="J8:J17">F8*G8*I8/1000000</f>
        <v>5</v>
      </c>
      <c r="K8" s="157">
        <f aca="true" t="shared" si="1" ref="K8:K17">F8*G8*H8*I8/1000000000</f>
        <v>0.25</v>
      </c>
      <c r="L8" s="304">
        <f>M8/(1000/H8)</f>
        <v>151.55</v>
      </c>
      <c r="M8" s="304">
        <f>N8*(100%-$M$5)</f>
        <v>3031</v>
      </c>
      <c r="N8" s="272">
        <v>3031</v>
      </c>
      <c r="O8" s="84"/>
      <c r="P8" s="71"/>
      <c r="Q8" s="20"/>
    </row>
    <row r="9" spans="1:16" s="6" customFormat="1" ht="18.75" customHeight="1">
      <c r="A9" s="807"/>
      <c r="B9" s="808"/>
      <c r="C9" s="809"/>
      <c r="D9" s="814"/>
      <c r="E9" s="611">
        <v>39243</v>
      </c>
      <c r="F9" s="18">
        <v>5000</v>
      </c>
      <c r="G9" s="105">
        <v>1000</v>
      </c>
      <c r="H9" s="106">
        <v>60</v>
      </c>
      <c r="I9" s="19">
        <v>1</v>
      </c>
      <c r="J9" s="107">
        <f t="shared" si="0"/>
        <v>5</v>
      </c>
      <c r="K9" s="158">
        <f t="shared" si="1"/>
        <v>0.3</v>
      </c>
      <c r="L9" s="314">
        <f aca="true" t="shared" si="2" ref="L9:L35">M9/(1000/H9)</f>
        <v>181.85999999999999</v>
      </c>
      <c r="M9" s="314">
        <f aca="true" t="shared" si="3" ref="M9:M36">N9*(100%-$M$5)</f>
        <v>3031</v>
      </c>
      <c r="N9" s="272">
        <v>3031</v>
      </c>
      <c r="O9" s="85"/>
      <c r="P9" s="71"/>
    </row>
    <row r="10" spans="1:16" s="6" customFormat="1" ht="18.75" customHeight="1">
      <c r="A10" s="807"/>
      <c r="B10" s="808"/>
      <c r="C10" s="809"/>
      <c r="D10" s="814"/>
      <c r="E10" s="611">
        <v>39239</v>
      </c>
      <c r="F10" s="23">
        <v>4000</v>
      </c>
      <c r="G10" s="108">
        <v>1000</v>
      </c>
      <c r="H10" s="109">
        <v>70</v>
      </c>
      <c r="I10" s="24">
        <v>1</v>
      </c>
      <c r="J10" s="107">
        <f t="shared" si="0"/>
        <v>4</v>
      </c>
      <c r="K10" s="158">
        <f t="shared" si="1"/>
        <v>0.28</v>
      </c>
      <c r="L10" s="299">
        <f t="shared" si="2"/>
        <v>212.17</v>
      </c>
      <c r="M10" s="300">
        <f t="shared" si="3"/>
        <v>3031</v>
      </c>
      <c r="N10" s="272">
        <v>3031</v>
      </c>
      <c r="O10" s="85"/>
      <c r="P10" s="71"/>
    </row>
    <row r="11" spans="1:16" s="6" customFormat="1" ht="18.75" customHeight="1">
      <c r="A11" s="807"/>
      <c r="B11" s="808"/>
      <c r="C11" s="809"/>
      <c r="D11" s="814" t="s">
        <v>158</v>
      </c>
      <c r="E11" s="611">
        <v>39242</v>
      </c>
      <c r="F11" s="23">
        <v>4000</v>
      </c>
      <c r="G11" s="108">
        <v>1000</v>
      </c>
      <c r="H11" s="109">
        <v>80</v>
      </c>
      <c r="I11" s="24">
        <v>1</v>
      </c>
      <c r="J11" s="107">
        <f t="shared" si="0"/>
        <v>4</v>
      </c>
      <c r="K11" s="158">
        <f t="shared" si="1"/>
        <v>0.32</v>
      </c>
      <c r="L11" s="299">
        <f t="shared" si="2"/>
        <v>242.48</v>
      </c>
      <c r="M11" s="300">
        <f t="shared" si="3"/>
        <v>3031</v>
      </c>
      <c r="N11" s="272">
        <v>3031</v>
      </c>
      <c r="O11" s="85"/>
      <c r="P11" s="71"/>
    </row>
    <row r="12" spans="1:16" s="6" customFormat="1" ht="18.75" customHeight="1">
      <c r="A12" s="810"/>
      <c r="B12" s="811"/>
      <c r="C12" s="812"/>
      <c r="D12" s="815"/>
      <c r="E12" s="612">
        <v>91478</v>
      </c>
      <c r="F12" s="144">
        <v>4000</v>
      </c>
      <c r="G12" s="145">
        <v>1000</v>
      </c>
      <c r="H12" s="146">
        <v>90</v>
      </c>
      <c r="I12" s="147">
        <v>1</v>
      </c>
      <c r="J12" s="148">
        <f t="shared" si="0"/>
        <v>4</v>
      </c>
      <c r="K12" s="159">
        <f>F12*G12*H12*I12/1000000000</f>
        <v>0.36</v>
      </c>
      <c r="L12" s="301">
        <f t="shared" si="2"/>
        <v>272.79</v>
      </c>
      <c r="M12" s="302">
        <f t="shared" si="3"/>
        <v>3031</v>
      </c>
      <c r="N12" s="272">
        <v>3031</v>
      </c>
      <c r="O12" s="85"/>
      <c r="P12" s="71"/>
    </row>
    <row r="13" spans="1:17" s="21" customFormat="1" ht="15.75" customHeight="1">
      <c r="A13" s="804" t="s">
        <v>27</v>
      </c>
      <c r="B13" s="805"/>
      <c r="C13" s="806"/>
      <c r="D13" s="744" t="s">
        <v>142</v>
      </c>
      <c r="E13" s="613">
        <v>56200</v>
      </c>
      <c r="F13" s="47">
        <v>5000</v>
      </c>
      <c r="G13" s="136">
        <v>1000</v>
      </c>
      <c r="H13" s="137">
        <v>50</v>
      </c>
      <c r="I13" s="48">
        <v>1</v>
      </c>
      <c r="J13" s="138">
        <f t="shared" si="0"/>
        <v>5</v>
      </c>
      <c r="K13" s="157">
        <f t="shared" si="1"/>
        <v>0.25</v>
      </c>
      <c r="L13" s="303">
        <f t="shared" si="2"/>
        <v>211.1</v>
      </c>
      <c r="M13" s="304">
        <f t="shared" si="3"/>
        <v>4222</v>
      </c>
      <c r="N13" s="272">
        <v>4222</v>
      </c>
      <c r="O13" s="84"/>
      <c r="P13" s="71"/>
      <c r="Q13" s="20"/>
    </row>
    <row r="14" spans="1:16" s="22" customFormat="1" ht="15.75" customHeight="1">
      <c r="A14" s="807"/>
      <c r="B14" s="808"/>
      <c r="C14" s="809"/>
      <c r="D14" s="745"/>
      <c r="E14" s="614">
        <v>39438</v>
      </c>
      <c r="F14" s="18">
        <v>5000</v>
      </c>
      <c r="G14" s="105">
        <v>1000</v>
      </c>
      <c r="H14" s="106">
        <v>60</v>
      </c>
      <c r="I14" s="19">
        <v>1</v>
      </c>
      <c r="J14" s="107">
        <f t="shared" si="0"/>
        <v>5</v>
      </c>
      <c r="K14" s="158">
        <f t="shared" si="1"/>
        <v>0.3</v>
      </c>
      <c r="L14" s="299">
        <f t="shared" si="2"/>
        <v>241.43999999999997</v>
      </c>
      <c r="M14" s="300">
        <f t="shared" si="3"/>
        <v>4024</v>
      </c>
      <c r="N14" s="272">
        <v>4024</v>
      </c>
      <c r="O14" s="86"/>
      <c r="P14" s="71"/>
    </row>
    <row r="15" spans="1:16" s="22" customFormat="1" ht="15.75" customHeight="1">
      <c r="A15" s="807"/>
      <c r="B15" s="808"/>
      <c r="C15" s="809"/>
      <c r="D15" s="745"/>
      <c r="E15" s="614">
        <v>39434</v>
      </c>
      <c r="F15" s="23">
        <v>4000</v>
      </c>
      <c r="G15" s="108">
        <v>1000</v>
      </c>
      <c r="H15" s="109">
        <v>70</v>
      </c>
      <c r="I15" s="24">
        <v>1</v>
      </c>
      <c r="J15" s="107">
        <f t="shared" si="0"/>
        <v>4</v>
      </c>
      <c r="K15" s="158">
        <f t="shared" si="1"/>
        <v>0.28</v>
      </c>
      <c r="L15" s="299">
        <f t="shared" si="2"/>
        <v>271.66999999999996</v>
      </c>
      <c r="M15" s="300">
        <f t="shared" si="3"/>
        <v>3881</v>
      </c>
      <c r="N15" s="272">
        <v>3881</v>
      </c>
      <c r="O15" s="86"/>
      <c r="P15" s="71"/>
    </row>
    <row r="16" spans="1:16" s="22" customFormat="1" ht="15.75" customHeight="1">
      <c r="A16" s="807"/>
      <c r="B16" s="808"/>
      <c r="C16" s="809"/>
      <c r="D16" s="814" t="s">
        <v>158</v>
      </c>
      <c r="E16" s="611">
        <v>39435</v>
      </c>
      <c r="F16" s="23">
        <v>4000</v>
      </c>
      <c r="G16" s="108">
        <v>1000</v>
      </c>
      <c r="H16" s="109">
        <v>80</v>
      </c>
      <c r="I16" s="24">
        <v>1</v>
      </c>
      <c r="J16" s="107">
        <f t="shared" si="0"/>
        <v>4</v>
      </c>
      <c r="K16" s="158">
        <f t="shared" si="1"/>
        <v>0.32</v>
      </c>
      <c r="L16" s="299">
        <f t="shared" si="2"/>
        <v>302</v>
      </c>
      <c r="M16" s="300">
        <f t="shared" si="3"/>
        <v>3775</v>
      </c>
      <c r="N16" s="272">
        <v>3775</v>
      </c>
      <c r="O16" s="86"/>
      <c r="P16" s="71"/>
    </row>
    <row r="17" spans="1:16" s="22" customFormat="1" ht="15.75" customHeight="1">
      <c r="A17" s="810"/>
      <c r="B17" s="811"/>
      <c r="C17" s="812"/>
      <c r="D17" s="815"/>
      <c r="E17" s="612">
        <v>132808</v>
      </c>
      <c r="F17" s="144">
        <v>4000</v>
      </c>
      <c r="G17" s="145">
        <v>1000</v>
      </c>
      <c r="H17" s="146">
        <v>90</v>
      </c>
      <c r="I17" s="147">
        <v>1</v>
      </c>
      <c r="J17" s="148">
        <f t="shared" si="0"/>
        <v>4</v>
      </c>
      <c r="K17" s="159">
        <f t="shared" si="1"/>
        <v>0.36</v>
      </c>
      <c r="L17" s="301">
        <f t="shared" si="2"/>
        <v>334.26</v>
      </c>
      <c r="M17" s="302">
        <f t="shared" si="3"/>
        <v>3714</v>
      </c>
      <c r="N17" s="272">
        <v>3714</v>
      </c>
      <c r="O17" s="86"/>
      <c r="P17" s="71"/>
    </row>
    <row r="18" spans="1:16" s="25" customFormat="1" ht="18" customHeight="1">
      <c r="A18" s="799" t="s">
        <v>28</v>
      </c>
      <c r="B18" s="799"/>
      <c r="C18" s="799"/>
      <c r="D18" s="744" t="s">
        <v>143</v>
      </c>
      <c r="E18" s="614">
        <v>39244</v>
      </c>
      <c r="F18" s="139">
        <v>1000</v>
      </c>
      <c r="G18" s="140">
        <v>600</v>
      </c>
      <c r="H18" s="141">
        <v>50</v>
      </c>
      <c r="I18" s="126">
        <v>10</v>
      </c>
      <c r="J18" s="143">
        <f aca="true" t="shared" si="4" ref="J18:J32">F18*G18*I18/1000000</f>
        <v>6</v>
      </c>
      <c r="K18" s="160">
        <f aca="true" t="shared" si="5" ref="K18:K32">F18*G18*H18*I18/1000000000</f>
        <v>0.3</v>
      </c>
      <c r="L18" s="305">
        <f t="shared" si="2"/>
        <v>150.9</v>
      </c>
      <c r="M18" s="305">
        <f t="shared" si="3"/>
        <v>3018</v>
      </c>
      <c r="N18" s="272">
        <v>3018</v>
      </c>
      <c r="O18" s="87"/>
      <c r="P18" s="71"/>
    </row>
    <row r="19" spans="1:16" s="25" customFormat="1" ht="18" customHeight="1">
      <c r="A19" s="799"/>
      <c r="B19" s="799"/>
      <c r="C19" s="799"/>
      <c r="D19" s="745"/>
      <c r="E19" s="614">
        <v>85902</v>
      </c>
      <c r="F19" s="116">
        <v>1000</v>
      </c>
      <c r="G19" s="117">
        <v>600</v>
      </c>
      <c r="H19" s="118">
        <v>120</v>
      </c>
      <c r="I19" s="119">
        <v>4</v>
      </c>
      <c r="J19" s="120">
        <f t="shared" si="4"/>
        <v>2.4</v>
      </c>
      <c r="K19" s="161">
        <f t="shared" si="5"/>
        <v>0.288</v>
      </c>
      <c r="L19" s="306">
        <f t="shared" si="2"/>
        <v>362.15999999999997</v>
      </c>
      <c r="M19" s="307">
        <f t="shared" si="3"/>
        <v>3018</v>
      </c>
      <c r="N19" s="272">
        <v>3018</v>
      </c>
      <c r="O19" s="87"/>
      <c r="P19" s="71"/>
    </row>
    <row r="20" spans="1:16" s="26" customFormat="1" ht="18" customHeight="1">
      <c r="A20" s="799"/>
      <c r="B20" s="799"/>
      <c r="C20" s="799"/>
      <c r="D20" s="746"/>
      <c r="E20" s="615">
        <v>39703</v>
      </c>
      <c r="F20" s="121">
        <v>1000</v>
      </c>
      <c r="G20" s="122">
        <v>600</v>
      </c>
      <c r="H20" s="123">
        <v>200</v>
      </c>
      <c r="I20" s="124">
        <v>2</v>
      </c>
      <c r="J20" s="125">
        <f t="shared" si="4"/>
        <v>1.2</v>
      </c>
      <c r="K20" s="162">
        <f t="shared" si="5"/>
        <v>0.24</v>
      </c>
      <c r="L20" s="308">
        <f t="shared" si="2"/>
        <v>603.6</v>
      </c>
      <c r="M20" s="308">
        <f t="shared" si="3"/>
        <v>3018</v>
      </c>
      <c r="N20" s="272">
        <v>3018</v>
      </c>
      <c r="O20" s="88"/>
      <c r="P20" s="71"/>
    </row>
    <row r="21" spans="1:16" ht="18" customHeight="1">
      <c r="A21" s="799" t="s">
        <v>29</v>
      </c>
      <c r="B21" s="799"/>
      <c r="C21" s="799"/>
      <c r="D21" s="744" t="s">
        <v>144</v>
      </c>
      <c r="E21" s="614">
        <v>39260</v>
      </c>
      <c r="F21" s="110">
        <v>1000</v>
      </c>
      <c r="G21" s="112">
        <v>600</v>
      </c>
      <c r="H21" s="113">
        <v>50</v>
      </c>
      <c r="I21" s="126">
        <v>10</v>
      </c>
      <c r="J21" s="115">
        <f t="shared" si="4"/>
        <v>6</v>
      </c>
      <c r="K21" s="163">
        <f t="shared" si="5"/>
        <v>0.3</v>
      </c>
      <c r="L21" s="307">
        <f t="shared" si="2"/>
        <v>197.55</v>
      </c>
      <c r="M21" s="307">
        <f t="shared" si="3"/>
        <v>3951</v>
      </c>
      <c r="N21" s="272">
        <v>3951</v>
      </c>
      <c r="O21" s="435"/>
      <c r="P21" s="71"/>
    </row>
    <row r="22" spans="1:16" ht="18" customHeight="1">
      <c r="A22" s="799"/>
      <c r="B22" s="799"/>
      <c r="C22" s="799"/>
      <c r="D22" s="745"/>
      <c r="E22" s="614">
        <v>85902</v>
      </c>
      <c r="F22" s="116">
        <v>1000</v>
      </c>
      <c r="G22" s="117">
        <v>600</v>
      </c>
      <c r="H22" s="118">
        <v>120</v>
      </c>
      <c r="I22" s="114">
        <v>4</v>
      </c>
      <c r="J22" s="120">
        <f t="shared" si="4"/>
        <v>2.4</v>
      </c>
      <c r="K22" s="161">
        <f t="shared" si="5"/>
        <v>0.288</v>
      </c>
      <c r="L22" s="306">
        <f t="shared" si="2"/>
        <v>474.11999999999995</v>
      </c>
      <c r="M22" s="307">
        <f t="shared" si="3"/>
        <v>3951</v>
      </c>
      <c r="N22" s="272">
        <v>3951</v>
      </c>
      <c r="O22" s="89"/>
      <c r="P22" s="71"/>
    </row>
    <row r="23" spans="1:16" ht="18" customHeight="1">
      <c r="A23" s="799"/>
      <c r="B23" s="799"/>
      <c r="C23" s="799"/>
      <c r="D23" s="746"/>
      <c r="E23" s="615">
        <v>112064</v>
      </c>
      <c r="F23" s="121">
        <v>1000</v>
      </c>
      <c r="G23" s="122">
        <v>600</v>
      </c>
      <c r="H23" s="123">
        <v>200</v>
      </c>
      <c r="I23" s="124">
        <v>2</v>
      </c>
      <c r="J23" s="125">
        <f t="shared" si="4"/>
        <v>1.2</v>
      </c>
      <c r="K23" s="162">
        <f t="shared" si="5"/>
        <v>0.24</v>
      </c>
      <c r="L23" s="308">
        <f t="shared" si="2"/>
        <v>790.2</v>
      </c>
      <c r="M23" s="308">
        <f t="shared" si="3"/>
        <v>3951</v>
      </c>
      <c r="N23" s="272">
        <v>3951</v>
      </c>
      <c r="O23" s="89"/>
      <c r="P23" s="71"/>
    </row>
    <row r="24" spans="1:16" ht="18" customHeight="1">
      <c r="A24" s="799" t="s">
        <v>30</v>
      </c>
      <c r="B24" s="799"/>
      <c r="C24" s="799"/>
      <c r="D24" s="744" t="s">
        <v>145</v>
      </c>
      <c r="E24" s="614">
        <v>39276</v>
      </c>
      <c r="F24" s="110">
        <v>1000</v>
      </c>
      <c r="G24" s="112">
        <v>600</v>
      </c>
      <c r="H24" s="113">
        <v>50</v>
      </c>
      <c r="I24" s="126">
        <v>6</v>
      </c>
      <c r="J24" s="115">
        <f t="shared" si="4"/>
        <v>3.6</v>
      </c>
      <c r="K24" s="163">
        <f t="shared" si="5"/>
        <v>0.18</v>
      </c>
      <c r="L24" s="307">
        <f t="shared" si="2"/>
        <v>273.1</v>
      </c>
      <c r="M24" s="307">
        <f t="shared" si="3"/>
        <v>5462</v>
      </c>
      <c r="N24" s="273">
        <v>5462</v>
      </c>
      <c r="O24" s="89"/>
      <c r="P24" s="71"/>
    </row>
    <row r="25" spans="1:16" ht="18" customHeight="1">
      <c r="A25" s="799"/>
      <c r="B25" s="799"/>
      <c r="C25" s="799"/>
      <c r="D25" s="745"/>
      <c r="E25" s="614">
        <v>101915</v>
      </c>
      <c r="F25" s="116">
        <v>1000</v>
      </c>
      <c r="G25" s="117">
        <v>600</v>
      </c>
      <c r="H25" s="118">
        <v>120</v>
      </c>
      <c r="I25" s="114">
        <v>3</v>
      </c>
      <c r="J25" s="120">
        <f t="shared" si="4"/>
        <v>1.8</v>
      </c>
      <c r="K25" s="161">
        <f t="shared" si="5"/>
        <v>0.216</v>
      </c>
      <c r="L25" s="306">
        <f t="shared" si="2"/>
        <v>655.4399999999999</v>
      </c>
      <c r="M25" s="307">
        <f t="shared" si="3"/>
        <v>5462</v>
      </c>
      <c r="N25" s="273">
        <v>5462</v>
      </c>
      <c r="O25" s="89"/>
      <c r="P25" s="71"/>
    </row>
    <row r="26" spans="1:16" ht="18" customHeight="1">
      <c r="A26" s="799"/>
      <c r="B26" s="799"/>
      <c r="C26" s="799"/>
      <c r="D26" s="746"/>
      <c r="E26" s="615" t="e">
        <v>#N/A</v>
      </c>
      <c r="F26" s="121">
        <v>1000</v>
      </c>
      <c r="G26" s="122">
        <v>600</v>
      </c>
      <c r="H26" s="123">
        <v>200</v>
      </c>
      <c r="I26" s="124">
        <v>2</v>
      </c>
      <c r="J26" s="125">
        <f t="shared" si="4"/>
        <v>1.2</v>
      </c>
      <c r="K26" s="162">
        <f t="shared" si="5"/>
        <v>0.24</v>
      </c>
      <c r="L26" s="308">
        <f t="shared" si="2"/>
        <v>1092.4</v>
      </c>
      <c r="M26" s="308">
        <f t="shared" si="3"/>
        <v>5462</v>
      </c>
      <c r="N26" s="273">
        <v>5462</v>
      </c>
      <c r="O26" s="89"/>
      <c r="P26" s="71"/>
    </row>
    <row r="27" spans="1:16" ht="18" customHeight="1">
      <c r="A27" s="799" t="s">
        <v>31</v>
      </c>
      <c r="B27" s="799"/>
      <c r="C27" s="799"/>
      <c r="D27" s="744" t="s">
        <v>146</v>
      </c>
      <c r="E27" s="614">
        <v>90154</v>
      </c>
      <c r="F27" s="110">
        <v>1000</v>
      </c>
      <c r="G27" s="112">
        <v>600</v>
      </c>
      <c r="H27" s="113">
        <v>50</v>
      </c>
      <c r="I27" s="126">
        <v>6</v>
      </c>
      <c r="J27" s="115">
        <f t="shared" si="4"/>
        <v>3.6</v>
      </c>
      <c r="K27" s="163">
        <f t="shared" si="5"/>
        <v>0.18</v>
      </c>
      <c r="L27" s="307">
        <f t="shared" si="2"/>
        <v>354.35</v>
      </c>
      <c r="M27" s="307">
        <f t="shared" si="3"/>
        <v>7087</v>
      </c>
      <c r="N27" s="272">
        <v>7087</v>
      </c>
      <c r="O27" s="89"/>
      <c r="P27" s="71"/>
    </row>
    <row r="28" spans="1:16" ht="18" customHeight="1">
      <c r="A28" s="799"/>
      <c r="B28" s="799"/>
      <c r="C28" s="799"/>
      <c r="D28" s="745"/>
      <c r="E28" s="614">
        <v>39297</v>
      </c>
      <c r="F28" s="116">
        <v>1000</v>
      </c>
      <c r="G28" s="117">
        <v>600</v>
      </c>
      <c r="H28" s="118">
        <v>100</v>
      </c>
      <c r="I28" s="114">
        <v>3</v>
      </c>
      <c r="J28" s="120">
        <f t="shared" si="4"/>
        <v>1.8</v>
      </c>
      <c r="K28" s="161">
        <f t="shared" si="5"/>
        <v>0.18</v>
      </c>
      <c r="L28" s="306">
        <f t="shared" si="2"/>
        <v>708.7</v>
      </c>
      <c r="M28" s="307">
        <f t="shared" si="3"/>
        <v>7087</v>
      </c>
      <c r="N28" s="272">
        <v>7087</v>
      </c>
      <c r="O28" s="89"/>
      <c r="P28" s="71"/>
    </row>
    <row r="29" spans="1:16" ht="18" customHeight="1">
      <c r="A29" s="799"/>
      <c r="B29" s="799"/>
      <c r="C29" s="799"/>
      <c r="D29" s="746"/>
      <c r="E29" s="615">
        <v>138277</v>
      </c>
      <c r="F29" s="121">
        <v>1000</v>
      </c>
      <c r="G29" s="122">
        <v>600</v>
      </c>
      <c r="H29" s="123">
        <v>180</v>
      </c>
      <c r="I29" s="124">
        <v>2</v>
      </c>
      <c r="J29" s="125">
        <f t="shared" si="4"/>
        <v>1.2</v>
      </c>
      <c r="K29" s="162">
        <f t="shared" si="5"/>
        <v>0.216</v>
      </c>
      <c r="L29" s="308">
        <f t="shared" si="2"/>
        <v>1275.66</v>
      </c>
      <c r="M29" s="308">
        <f t="shared" si="3"/>
        <v>7087</v>
      </c>
      <c r="N29" s="272">
        <v>7087</v>
      </c>
      <c r="O29" s="89"/>
      <c r="P29" s="71"/>
    </row>
    <row r="30" spans="1:16" ht="18" customHeight="1">
      <c r="A30" s="799" t="s">
        <v>32</v>
      </c>
      <c r="B30" s="799"/>
      <c r="C30" s="799"/>
      <c r="D30" s="744" t="s">
        <v>147</v>
      </c>
      <c r="E30" s="614">
        <v>72733</v>
      </c>
      <c r="F30" s="110">
        <v>1000</v>
      </c>
      <c r="G30" s="112">
        <v>600</v>
      </c>
      <c r="H30" s="113">
        <v>50</v>
      </c>
      <c r="I30" s="126">
        <v>4</v>
      </c>
      <c r="J30" s="115">
        <f t="shared" si="4"/>
        <v>2.4</v>
      </c>
      <c r="K30" s="163">
        <f t="shared" si="5"/>
        <v>0.12</v>
      </c>
      <c r="L30" s="307">
        <f t="shared" si="2"/>
        <v>460.45</v>
      </c>
      <c r="M30" s="307">
        <f t="shared" si="3"/>
        <v>9209</v>
      </c>
      <c r="N30" s="273">
        <v>9209</v>
      </c>
      <c r="O30" s="405"/>
      <c r="P30" s="71"/>
    </row>
    <row r="31" spans="1:16" ht="18" customHeight="1">
      <c r="A31" s="799"/>
      <c r="B31" s="799"/>
      <c r="C31" s="799"/>
      <c r="D31" s="745"/>
      <c r="E31" s="614">
        <v>39311</v>
      </c>
      <c r="F31" s="116">
        <v>1000</v>
      </c>
      <c r="G31" s="117">
        <v>600</v>
      </c>
      <c r="H31" s="118">
        <v>100</v>
      </c>
      <c r="I31" s="114">
        <v>2</v>
      </c>
      <c r="J31" s="120">
        <f t="shared" si="4"/>
        <v>1.2</v>
      </c>
      <c r="K31" s="161">
        <f t="shared" si="5"/>
        <v>0.12</v>
      </c>
      <c r="L31" s="306">
        <f t="shared" si="2"/>
        <v>920.9</v>
      </c>
      <c r="M31" s="307">
        <f t="shared" si="3"/>
        <v>9209</v>
      </c>
      <c r="N31" s="273">
        <v>9209</v>
      </c>
      <c r="O31" s="89"/>
      <c r="P31" s="71"/>
    </row>
    <row r="32" spans="1:16" ht="18" customHeight="1">
      <c r="A32" s="799"/>
      <c r="B32" s="799"/>
      <c r="C32" s="799"/>
      <c r="D32" s="746"/>
      <c r="E32" s="615"/>
      <c r="F32" s="121">
        <v>1000</v>
      </c>
      <c r="G32" s="122">
        <v>600</v>
      </c>
      <c r="H32" s="123">
        <v>160</v>
      </c>
      <c r="I32" s="124">
        <v>1</v>
      </c>
      <c r="J32" s="125">
        <f t="shared" si="4"/>
        <v>0.6</v>
      </c>
      <c r="K32" s="162">
        <f t="shared" si="5"/>
        <v>0.096</v>
      </c>
      <c r="L32" s="308">
        <f t="shared" si="2"/>
        <v>1473.44</v>
      </c>
      <c r="M32" s="308">
        <f t="shared" si="3"/>
        <v>9209</v>
      </c>
      <c r="N32" s="273">
        <v>9209</v>
      </c>
      <c r="O32" s="89"/>
      <c r="P32" s="71"/>
    </row>
    <row r="33" spans="1:17" ht="21" customHeight="1">
      <c r="A33" s="804" t="s">
        <v>133</v>
      </c>
      <c r="B33" s="805"/>
      <c r="C33" s="806"/>
      <c r="D33" s="744" t="s">
        <v>148</v>
      </c>
      <c r="E33" s="614">
        <v>127224</v>
      </c>
      <c r="F33" s="72" t="s">
        <v>129</v>
      </c>
      <c r="G33" s="73">
        <v>600</v>
      </c>
      <c r="H33" s="149">
        <v>50</v>
      </c>
      <c r="I33" s="150">
        <v>5</v>
      </c>
      <c r="J33" s="76">
        <v>3</v>
      </c>
      <c r="K33" s="164">
        <v>0.15</v>
      </c>
      <c r="L33" s="296">
        <f t="shared" si="2"/>
        <v>695.45</v>
      </c>
      <c r="M33" s="296">
        <f t="shared" si="3"/>
        <v>13909</v>
      </c>
      <c r="N33" s="273">
        <v>13909</v>
      </c>
      <c r="Q33" s="620"/>
    </row>
    <row r="34" spans="1:17" ht="21" customHeight="1">
      <c r="A34" s="810"/>
      <c r="B34" s="811"/>
      <c r="C34" s="812"/>
      <c r="D34" s="746"/>
      <c r="E34" s="616">
        <v>81755</v>
      </c>
      <c r="F34" s="79" t="s">
        <v>129</v>
      </c>
      <c r="G34" s="80">
        <v>600</v>
      </c>
      <c r="H34" s="81">
        <v>100</v>
      </c>
      <c r="I34" s="151">
        <v>2</v>
      </c>
      <c r="J34" s="83">
        <v>1.2</v>
      </c>
      <c r="K34" s="165">
        <v>0.12</v>
      </c>
      <c r="L34" s="297">
        <f t="shared" si="2"/>
        <v>1650.1</v>
      </c>
      <c r="M34" s="297">
        <f t="shared" si="3"/>
        <v>16501</v>
      </c>
      <c r="N34" s="273">
        <v>16501</v>
      </c>
      <c r="Q34" s="620"/>
    </row>
    <row r="35" spans="1:17" ht="27.75" customHeight="1">
      <c r="A35" s="818" t="s">
        <v>134</v>
      </c>
      <c r="B35" s="819"/>
      <c r="C35" s="819"/>
      <c r="D35" s="816" t="s">
        <v>33</v>
      </c>
      <c r="E35" s="610">
        <v>69189</v>
      </c>
      <c r="F35" s="225">
        <v>1000</v>
      </c>
      <c r="G35" s="226">
        <v>600</v>
      </c>
      <c r="H35" s="227">
        <v>30</v>
      </c>
      <c r="I35" s="228">
        <v>8</v>
      </c>
      <c r="J35" s="242">
        <v>4.8</v>
      </c>
      <c r="K35" s="243">
        <v>0.144</v>
      </c>
      <c r="L35" s="705">
        <f t="shared" si="2"/>
        <v>480.53999999999996</v>
      </c>
      <c r="M35" s="705">
        <f t="shared" si="3"/>
        <v>16018</v>
      </c>
      <c r="N35" s="273">
        <v>16018</v>
      </c>
      <c r="Q35" s="620"/>
    </row>
    <row r="36" spans="1:17" ht="27.75" customHeight="1">
      <c r="A36" s="818"/>
      <c r="B36" s="819"/>
      <c r="C36" s="819"/>
      <c r="D36" s="832"/>
      <c r="E36" s="89">
        <v>119883</v>
      </c>
      <c r="F36" s="121" t="s">
        <v>129</v>
      </c>
      <c r="G36" s="122">
        <v>600</v>
      </c>
      <c r="H36" s="244">
        <v>50</v>
      </c>
      <c r="I36" s="124">
        <v>4</v>
      </c>
      <c r="J36" s="125">
        <v>3</v>
      </c>
      <c r="K36" s="245">
        <v>0.15</v>
      </c>
      <c r="L36" s="308">
        <f>M36/(1000/H36)</f>
        <v>762.15</v>
      </c>
      <c r="M36" s="308">
        <f t="shared" si="3"/>
        <v>15243</v>
      </c>
      <c r="N36" s="273">
        <v>15243</v>
      </c>
      <c r="O36" s="11"/>
      <c r="Q36" s="620"/>
    </row>
    <row r="37" spans="1:14" s="10" customFormat="1" ht="15" customHeight="1">
      <c r="A37" s="820" t="s">
        <v>124</v>
      </c>
      <c r="B37" s="821"/>
      <c r="C37" s="822"/>
      <c r="D37" s="829" t="s">
        <v>125</v>
      </c>
      <c r="E37" s="613"/>
      <c r="F37" s="66">
        <v>1000</v>
      </c>
      <c r="G37" s="67">
        <v>600</v>
      </c>
      <c r="H37" s="68">
        <v>15</v>
      </c>
      <c r="I37" s="69">
        <v>20</v>
      </c>
      <c r="J37" s="70">
        <f>F37*G37*I37/1000000</f>
        <v>12</v>
      </c>
      <c r="K37" s="154">
        <f>J37*(H37/1000)</f>
        <v>0.18</v>
      </c>
      <c r="L37" s="295">
        <f>M37/(1000/H37)</f>
        <v>180.57</v>
      </c>
      <c r="M37" s="295">
        <f>N37*(100%-$M$5)</f>
        <v>12038</v>
      </c>
      <c r="N37" s="640">
        <v>12038</v>
      </c>
    </row>
    <row r="38" spans="1:14" s="10" customFormat="1" ht="15" customHeight="1">
      <c r="A38" s="823"/>
      <c r="B38" s="824"/>
      <c r="C38" s="825"/>
      <c r="D38" s="830"/>
      <c r="E38" s="614"/>
      <c r="F38" s="72">
        <v>1000</v>
      </c>
      <c r="G38" s="73">
        <v>600</v>
      </c>
      <c r="H38" s="74">
        <v>20</v>
      </c>
      <c r="I38" s="75">
        <v>16</v>
      </c>
      <c r="J38" s="76">
        <f>F38*G38*I38/1000000</f>
        <v>9.6</v>
      </c>
      <c r="K38" s="155">
        <f>J38*(H38/1000)</f>
        <v>0.192</v>
      </c>
      <c r="L38" s="296">
        <v>238</v>
      </c>
      <c r="M38" s="296">
        <f aca="true" t="shared" si="6" ref="M38:M46">N38*(100%-$M$5)</f>
        <v>11557</v>
      </c>
      <c r="N38" s="640">
        <v>11557</v>
      </c>
    </row>
    <row r="39" spans="1:14" s="10" customFormat="1" ht="15" customHeight="1">
      <c r="A39" s="823"/>
      <c r="B39" s="824"/>
      <c r="C39" s="825"/>
      <c r="D39" s="830"/>
      <c r="E39" s="614"/>
      <c r="F39" s="72">
        <v>1000</v>
      </c>
      <c r="G39" s="73">
        <v>600</v>
      </c>
      <c r="H39" s="74">
        <v>25</v>
      </c>
      <c r="I39" s="75">
        <v>12</v>
      </c>
      <c r="J39" s="76">
        <f>F39*G39*I39/1000000</f>
        <v>7.2</v>
      </c>
      <c r="K39" s="155">
        <f>J39*(H39/1000)</f>
        <v>0.18000000000000002</v>
      </c>
      <c r="L39" s="296">
        <f>M39/(1000/H39)</f>
        <v>294.925</v>
      </c>
      <c r="M39" s="296">
        <f t="shared" si="6"/>
        <v>11797</v>
      </c>
      <c r="N39" s="640">
        <v>11797</v>
      </c>
    </row>
    <row r="40" spans="1:14" s="10" customFormat="1" ht="15" customHeight="1">
      <c r="A40" s="823"/>
      <c r="B40" s="824"/>
      <c r="C40" s="825"/>
      <c r="D40" s="830"/>
      <c r="E40" s="614"/>
      <c r="F40" s="72">
        <v>1000</v>
      </c>
      <c r="G40" s="73">
        <v>600</v>
      </c>
      <c r="H40" s="74">
        <v>30</v>
      </c>
      <c r="I40" s="75">
        <v>10</v>
      </c>
      <c r="J40" s="76">
        <f>F40*G40*I40/1000000</f>
        <v>6</v>
      </c>
      <c r="K40" s="155">
        <f>J40*(H40/1000)</f>
        <v>0.18</v>
      </c>
      <c r="L40" s="296">
        <f>M40/(1000/H40)</f>
        <v>339.75</v>
      </c>
      <c r="M40" s="296">
        <f t="shared" si="6"/>
        <v>11325</v>
      </c>
      <c r="N40" s="640">
        <v>11325</v>
      </c>
    </row>
    <row r="41" spans="1:14" s="10" customFormat="1" ht="15" customHeight="1">
      <c r="A41" s="823"/>
      <c r="B41" s="824"/>
      <c r="C41" s="825"/>
      <c r="D41" s="830"/>
      <c r="E41" s="614"/>
      <c r="F41" s="72">
        <v>1000</v>
      </c>
      <c r="G41" s="73">
        <v>600</v>
      </c>
      <c r="H41" s="74">
        <v>35</v>
      </c>
      <c r="I41" s="75">
        <v>10</v>
      </c>
      <c r="J41" s="76">
        <f aca="true" t="shared" si="7" ref="J41:J46">F41*G41*I41/1000000</f>
        <v>6</v>
      </c>
      <c r="K41" s="155">
        <f aca="true" t="shared" si="8" ref="K41:K46">J41*(H41/1000)</f>
        <v>0.21000000000000002</v>
      </c>
      <c r="L41" s="296">
        <f aca="true" t="shared" si="9" ref="L41:L46">M41/(1000/H41)</f>
        <v>380.52</v>
      </c>
      <c r="M41" s="296">
        <f t="shared" si="6"/>
        <v>10872</v>
      </c>
      <c r="N41" s="640">
        <v>10872</v>
      </c>
    </row>
    <row r="42" spans="1:14" ht="15" customHeight="1">
      <c r="A42" s="823"/>
      <c r="B42" s="824"/>
      <c r="C42" s="825"/>
      <c r="D42" s="830"/>
      <c r="E42" s="614"/>
      <c r="F42" s="72">
        <v>1000</v>
      </c>
      <c r="G42" s="73">
        <v>600</v>
      </c>
      <c r="H42" s="74">
        <v>40</v>
      </c>
      <c r="I42" s="75">
        <v>9</v>
      </c>
      <c r="J42" s="76">
        <f t="shared" si="7"/>
        <v>5.4</v>
      </c>
      <c r="K42" s="155">
        <f t="shared" si="8"/>
        <v>0.21600000000000003</v>
      </c>
      <c r="L42" s="296">
        <f t="shared" si="9"/>
        <v>421.16</v>
      </c>
      <c r="M42" s="296">
        <f t="shared" si="6"/>
        <v>10529</v>
      </c>
      <c r="N42" s="272">
        <v>10529</v>
      </c>
    </row>
    <row r="43" spans="1:14" ht="15" customHeight="1">
      <c r="A43" s="823"/>
      <c r="B43" s="824"/>
      <c r="C43" s="825"/>
      <c r="D43" s="830"/>
      <c r="E43" s="614"/>
      <c r="F43" s="72">
        <v>1000</v>
      </c>
      <c r="G43" s="73">
        <v>600</v>
      </c>
      <c r="H43" s="74">
        <v>50</v>
      </c>
      <c r="I43" s="75">
        <v>7</v>
      </c>
      <c r="J43" s="76">
        <f t="shared" si="7"/>
        <v>4.2</v>
      </c>
      <c r="K43" s="155">
        <f t="shared" si="8"/>
        <v>0.21000000000000002</v>
      </c>
      <c r="L43" s="296">
        <f t="shared" si="9"/>
        <v>492.2</v>
      </c>
      <c r="M43" s="296">
        <f t="shared" si="6"/>
        <v>9844</v>
      </c>
      <c r="N43" s="272">
        <v>9844</v>
      </c>
    </row>
    <row r="44" spans="1:14" ht="15" customHeight="1">
      <c r="A44" s="823"/>
      <c r="B44" s="824"/>
      <c r="C44" s="825"/>
      <c r="D44" s="830"/>
      <c r="E44" s="614"/>
      <c r="F44" s="72">
        <v>1000</v>
      </c>
      <c r="G44" s="73">
        <v>600</v>
      </c>
      <c r="H44" s="74">
        <v>60</v>
      </c>
      <c r="I44" s="75">
        <v>6</v>
      </c>
      <c r="J44" s="76">
        <f t="shared" si="7"/>
        <v>3.6</v>
      </c>
      <c r="K44" s="155">
        <f t="shared" si="8"/>
        <v>0.216</v>
      </c>
      <c r="L44" s="296">
        <f t="shared" si="9"/>
        <v>564.9599999999999</v>
      </c>
      <c r="M44" s="296">
        <f t="shared" si="6"/>
        <v>9416</v>
      </c>
      <c r="N44" s="272">
        <v>9416</v>
      </c>
    </row>
    <row r="45" spans="1:14" ht="15" customHeight="1">
      <c r="A45" s="823"/>
      <c r="B45" s="824"/>
      <c r="C45" s="825"/>
      <c r="D45" s="830"/>
      <c r="E45" s="614"/>
      <c r="F45" s="72">
        <v>1000</v>
      </c>
      <c r="G45" s="73">
        <v>600</v>
      </c>
      <c r="H45" s="77">
        <v>70</v>
      </c>
      <c r="I45" s="78">
        <v>5</v>
      </c>
      <c r="J45" s="76">
        <f t="shared" si="7"/>
        <v>3</v>
      </c>
      <c r="K45" s="155">
        <f t="shared" si="8"/>
        <v>0.21000000000000002</v>
      </c>
      <c r="L45" s="309">
        <f t="shared" si="9"/>
        <v>656.88</v>
      </c>
      <c r="M45" s="309">
        <f t="shared" si="6"/>
        <v>9384</v>
      </c>
      <c r="N45" s="272">
        <v>9384</v>
      </c>
    </row>
    <row r="46" spans="1:14" ht="15" customHeight="1">
      <c r="A46" s="826"/>
      <c r="B46" s="827"/>
      <c r="C46" s="828"/>
      <c r="D46" s="831"/>
      <c r="E46" s="615"/>
      <c r="F46" s="79">
        <v>1000</v>
      </c>
      <c r="G46" s="80">
        <v>600</v>
      </c>
      <c r="H46" s="81">
        <v>80</v>
      </c>
      <c r="I46" s="82">
        <v>4</v>
      </c>
      <c r="J46" s="83">
        <f t="shared" si="7"/>
        <v>2.4</v>
      </c>
      <c r="K46" s="156">
        <f t="shared" si="8"/>
        <v>0.192</v>
      </c>
      <c r="L46" s="297">
        <f t="shared" si="9"/>
        <v>705.36</v>
      </c>
      <c r="M46" s="297">
        <f t="shared" si="6"/>
        <v>8817</v>
      </c>
      <c r="N46" s="272">
        <v>8817</v>
      </c>
    </row>
    <row r="47" spans="1:14" ht="12" customHeight="1">
      <c r="A47" s="817" t="s">
        <v>23</v>
      </c>
      <c r="B47" s="817"/>
      <c r="C47" s="817"/>
      <c r="D47" s="817"/>
      <c r="E47" s="817"/>
      <c r="F47" s="817"/>
      <c r="G47" s="817"/>
      <c r="H47" s="817"/>
      <c r="I47" s="817"/>
      <c r="J47" s="192"/>
      <c r="K47" s="206" t="str">
        <f>'WM-ZHE'!K83</f>
        <v>Офис продаж:</v>
      </c>
      <c r="L47" s="206"/>
      <c r="M47" s="206"/>
      <c r="N47" s="8"/>
    </row>
    <row r="48" spans="1:14" ht="12" customHeight="1">
      <c r="A48" s="817" t="s">
        <v>24</v>
      </c>
      <c r="B48" s="817"/>
      <c r="C48" s="817"/>
      <c r="D48" s="817"/>
      <c r="E48" s="817"/>
      <c r="F48" s="817"/>
      <c r="G48" s="817"/>
      <c r="H48" s="817"/>
      <c r="I48" s="817"/>
      <c r="J48" s="192"/>
      <c r="K48" s="207" t="str">
        <f>'WM-ZHE'!K84</f>
        <v>ООО ГК "ТЕПЛОСИЛА"</v>
      </c>
      <c r="L48" s="206"/>
      <c r="M48" s="206"/>
      <c r="N48" s="8"/>
    </row>
    <row r="49" spans="1:14" ht="12" customHeight="1">
      <c r="A49" s="817" t="s">
        <v>25</v>
      </c>
      <c r="B49" s="817"/>
      <c r="C49" s="817"/>
      <c r="D49" s="817"/>
      <c r="E49" s="817"/>
      <c r="F49" s="817"/>
      <c r="G49" s="817"/>
      <c r="H49" s="817"/>
      <c r="I49" s="817"/>
      <c r="J49" s="192"/>
      <c r="K49" s="207" t="str">
        <f>'WM-ZHE'!K85</f>
        <v>111622, г.Москва</v>
      </c>
      <c r="L49" s="206"/>
      <c r="M49" s="206"/>
      <c r="N49" s="8"/>
    </row>
    <row r="50" spans="1:14" ht="12" customHeight="1">
      <c r="A50" s="817" t="s">
        <v>34</v>
      </c>
      <c r="B50" s="817"/>
      <c r="C50" s="817"/>
      <c r="D50" s="817"/>
      <c r="E50" s="817"/>
      <c r="F50" s="817"/>
      <c r="G50" s="817"/>
      <c r="H50" s="817"/>
      <c r="I50" s="817"/>
      <c r="J50" s="192"/>
      <c r="K50" s="207" t="str">
        <f>'WM-ZHE'!K86</f>
        <v>ул.Б.Косинская, д.27</v>
      </c>
      <c r="L50" s="206"/>
      <c r="M50" s="206"/>
      <c r="N50" s="8"/>
    </row>
    <row r="51" spans="1:14" ht="12" customHeight="1">
      <c r="A51" s="817" t="s">
        <v>35</v>
      </c>
      <c r="B51" s="817"/>
      <c r="C51" s="817"/>
      <c r="D51" s="817"/>
      <c r="E51" s="817"/>
      <c r="F51" s="817"/>
      <c r="G51" s="817"/>
      <c r="H51" s="817"/>
      <c r="I51" s="817"/>
      <c r="J51" s="192"/>
      <c r="K51" s="207" t="str">
        <f>'WM-ZHE'!K87</f>
        <v>тел.     +7(495) 223-95-05</v>
      </c>
      <c r="L51" s="206"/>
      <c r="M51" s="206"/>
      <c r="N51" s="8"/>
    </row>
    <row r="52" spans="1:14" ht="12" customHeight="1">
      <c r="A52" s="817" t="s">
        <v>130</v>
      </c>
      <c r="B52" s="817"/>
      <c r="C52" s="817"/>
      <c r="D52" s="817"/>
      <c r="E52" s="817"/>
      <c r="F52" s="817"/>
      <c r="G52" s="817"/>
      <c r="H52" s="817"/>
      <c r="I52" s="817"/>
      <c r="J52" s="192"/>
      <c r="K52" s="207" t="str">
        <f>'WM-ZHE'!K88</f>
        <v>факс   +7(495) 700-17-70</v>
      </c>
      <c r="L52" s="206"/>
      <c r="M52" s="206"/>
      <c r="N52" s="8"/>
    </row>
    <row r="53" spans="1:13" ht="12.75" customHeight="1">
      <c r="A53" s="817" t="s">
        <v>135</v>
      </c>
      <c r="B53" s="817"/>
      <c r="C53" s="817"/>
      <c r="D53" s="817"/>
      <c r="E53" s="817"/>
      <c r="F53" s="817"/>
      <c r="G53" s="817"/>
      <c r="H53" s="817"/>
      <c r="I53" s="817"/>
      <c r="J53" s="180"/>
      <c r="K53" s="12"/>
      <c r="L53" s="12"/>
      <c r="M53" s="12"/>
    </row>
    <row r="54" spans="1:5" ht="12.75" customHeight="1">
      <c r="A54" s="1"/>
      <c r="B54" s="57"/>
      <c r="C54" s="57"/>
      <c r="D54" s="57"/>
      <c r="E54" s="617"/>
    </row>
  </sheetData>
  <sheetProtection formatCells="0" formatColumns="0" formatRows="0"/>
  <mergeCells count="40">
    <mergeCell ref="A52:I52"/>
    <mergeCell ref="A48:I48"/>
    <mergeCell ref="D35:D36"/>
    <mergeCell ref="A53:I53"/>
    <mergeCell ref="A51:I51"/>
    <mergeCell ref="A33:C34"/>
    <mergeCell ref="D33:D34"/>
    <mergeCell ref="A47:I47"/>
    <mergeCell ref="A50:I50"/>
    <mergeCell ref="A35:C36"/>
    <mergeCell ref="A37:C46"/>
    <mergeCell ref="D37:D46"/>
    <mergeCell ref="A49:I49"/>
    <mergeCell ref="A18:C20"/>
    <mergeCell ref="A6:C7"/>
    <mergeCell ref="D24:D26"/>
    <mergeCell ref="D11:D12"/>
    <mergeCell ref="D8:D10"/>
    <mergeCell ref="D13:D15"/>
    <mergeCell ref="D16:D17"/>
    <mergeCell ref="A30:C32"/>
    <mergeCell ref="D30:D32"/>
    <mergeCell ref="D6:D7"/>
    <mergeCell ref="F6:H6"/>
    <mergeCell ref="A27:C29"/>
    <mergeCell ref="D27:D29"/>
    <mergeCell ref="A8:C12"/>
    <mergeCell ref="A13:C17"/>
    <mergeCell ref="D18:D20"/>
    <mergeCell ref="A21:C23"/>
    <mergeCell ref="I6:I7"/>
    <mergeCell ref="J6:J7"/>
    <mergeCell ref="A24:C26"/>
    <mergeCell ref="A1:N1"/>
    <mergeCell ref="A2:N2"/>
    <mergeCell ref="A3:N3"/>
    <mergeCell ref="A4:N4"/>
    <mergeCell ref="K6:K7"/>
    <mergeCell ref="L6:M6"/>
    <mergeCell ref="D21:D23"/>
  </mergeCells>
  <printOptions horizontalCentered="1"/>
  <pageMargins left="0.7874015748031497" right="0.7874015748031497" top="0.24" bottom="0.25" header="0.18" footer="0.16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R31"/>
  <sheetViews>
    <sheetView showGridLines="0" view="pageBreakPreview" zoomScale="75" zoomScaleNormal="85" zoomScaleSheetLayoutView="75" zoomScalePageLayoutView="0" workbookViewId="0" topLeftCell="A1">
      <pane xSplit="3" ySplit="8" topLeftCell="D9" activePane="bottomRight" state="frozen"/>
      <selection pane="topLeft" activeCell="H27" sqref="H27:I28"/>
      <selection pane="topRight" activeCell="H27" sqref="H27:I28"/>
      <selection pane="bottomLeft" activeCell="H27" sqref="H27:I28"/>
      <selection pane="bottomRight" activeCell="D36" sqref="D36"/>
    </sheetView>
  </sheetViews>
  <sheetFormatPr defaultColWidth="9.140625" defaultRowHeight="12.75"/>
  <cols>
    <col min="1" max="1" width="13.7109375" style="14" customWidth="1"/>
    <col min="2" max="3" width="13.7109375" style="1" customWidth="1"/>
    <col min="4" max="4" width="48.7109375" style="1" customWidth="1"/>
    <col min="5" max="5" width="8.140625" style="13" hidden="1" customWidth="1"/>
    <col min="6" max="8" width="8.7109375" style="1" customWidth="1"/>
    <col min="9" max="9" width="10.7109375" style="1" customWidth="1"/>
    <col min="10" max="11" width="10.7109375" style="11" customWidth="1"/>
    <col min="12" max="13" width="10.7109375" style="8" customWidth="1"/>
    <col min="14" max="14" width="10.28125" style="8" hidden="1" customWidth="1"/>
    <col min="15" max="16384" width="9.140625" style="1" customWidth="1"/>
  </cols>
  <sheetData>
    <row r="1" spans="1:14" s="655" customFormat="1" ht="15.75" customHeight="1">
      <c r="A1" s="800" t="s">
        <v>0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183"/>
    </row>
    <row r="2" spans="1:14" s="655" customFormat="1" ht="15.75" customHeight="1">
      <c r="A2" s="800" t="s">
        <v>1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</row>
    <row r="3" spans="1:14" s="655" customFormat="1" ht="15.75" customHeight="1">
      <c r="A3" s="800" t="s">
        <v>2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</row>
    <row r="4" spans="1:14" s="655" customFormat="1" ht="15.75" customHeight="1">
      <c r="A4" s="800" t="str">
        <f>'[1]WM-ZHE'!A4:N4</f>
        <v>от 28 марта 2014 г.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</row>
    <row r="5" spans="1:14" s="655" customFormat="1" ht="15.75" customHeight="1">
      <c r="A5" s="642"/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</row>
    <row r="6" spans="1:14" s="153" customFormat="1" ht="15.75" customHeight="1">
      <c r="A6" s="683"/>
      <c r="B6" s="175"/>
      <c r="C6" s="175"/>
      <c r="D6" s="175"/>
      <c r="E6" s="190"/>
      <c r="F6" s="175"/>
      <c r="G6" s="175"/>
      <c r="H6" s="175"/>
      <c r="I6" s="175"/>
      <c r="J6" s="175"/>
      <c r="K6" s="175"/>
      <c r="L6" s="684" t="s">
        <v>149</v>
      </c>
      <c r="M6" s="332">
        <v>0</v>
      </c>
      <c r="N6" s="175"/>
    </row>
    <row r="7" spans="1:14" s="2" customFormat="1" ht="15.75" customHeight="1">
      <c r="A7" s="850" t="s">
        <v>3</v>
      </c>
      <c r="B7" s="851"/>
      <c r="C7" s="852"/>
      <c r="D7" s="761" t="s">
        <v>4</v>
      </c>
      <c r="E7" s="702"/>
      <c r="F7" s="741" t="s">
        <v>5</v>
      </c>
      <c r="G7" s="857"/>
      <c r="H7" s="858"/>
      <c r="I7" s="759" t="s">
        <v>6</v>
      </c>
      <c r="J7" s="797" t="s">
        <v>153</v>
      </c>
      <c r="K7" s="797" t="s">
        <v>152</v>
      </c>
      <c r="L7" s="751" t="s">
        <v>9</v>
      </c>
      <c r="M7" s="752"/>
      <c r="N7" s="178"/>
    </row>
    <row r="8" spans="1:14" s="2" customFormat="1" ht="15.75" customHeight="1">
      <c r="A8" s="853"/>
      <c r="B8" s="854"/>
      <c r="C8" s="855"/>
      <c r="D8" s="856"/>
      <c r="E8" s="685"/>
      <c r="F8" s="3" t="s">
        <v>10</v>
      </c>
      <c r="G8" s="4" t="s">
        <v>11</v>
      </c>
      <c r="H8" s="5" t="s">
        <v>12</v>
      </c>
      <c r="I8" s="856"/>
      <c r="J8" s="798"/>
      <c r="K8" s="798"/>
      <c r="L8" s="167" t="s">
        <v>150</v>
      </c>
      <c r="M8" s="246" t="s">
        <v>151</v>
      </c>
      <c r="N8" s="686" t="s">
        <v>87</v>
      </c>
    </row>
    <row r="9" spans="1:14" s="10" customFormat="1" ht="19.5" customHeight="1">
      <c r="A9" s="834" t="s">
        <v>190</v>
      </c>
      <c r="B9" s="835"/>
      <c r="C9" s="836"/>
      <c r="D9" s="840" t="s">
        <v>191</v>
      </c>
      <c r="E9" s="687">
        <v>64675</v>
      </c>
      <c r="F9" s="706">
        <v>10000</v>
      </c>
      <c r="G9" s="707">
        <v>1000</v>
      </c>
      <c r="H9" s="708">
        <v>20</v>
      </c>
      <c r="I9" s="228">
        <v>1</v>
      </c>
      <c r="J9" s="709">
        <f aca="true" t="shared" si="0" ref="J9:J15">F9*G9*I9/1000000</f>
        <v>10</v>
      </c>
      <c r="K9" s="709">
        <f aca="true" t="shared" si="1" ref="K9:K15">F9*G9*H9*I9/1000000000</f>
        <v>0.2</v>
      </c>
      <c r="L9" s="710">
        <f aca="true" t="shared" si="2" ref="L9:L22">M9/(1000/H9)</f>
        <v>424.34</v>
      </c>
      <c r="M9" s="705">
        <f aca="true" t="shared" si="3" ref="M9:M22">N9*(100%-$M$6)</f>
        <v>21217</v>
      </c>
      <c r="N9" s="688">
        <v>21217</v>
      </c>
    </row>
    <row r="10" spans="1:14" s="10" customFormat="1" ht="19.5" customHeight="1">
      <c r="A10" s="837"/>
      <c r="B10" s="838"/>
      <c r="C10" s="839"/>
      <c r="D10" s="841"/>
      <c r="E10" s="127">
        <v>6807</v>
      </c>
      <c r="F10" s="116">
        <v>8000</v>
      </c>
      <c r="G10" s="117">
        <v>1000</v>
      </c>
      <c r="H10" s="118">
        <v>30</v>
      </c>
      <c r="I10" s="126">
        <v>1</v>
      </c>
      <c r="J10" s="120">
        <f t="shared" si="0"/>
        <v>8</v>
      </c>
      <c r="K10" s="120">
        <f t="shared" si="1"/>
        <v>0.24</v>
      </c>
      <c r="L10" s="711">
        <f t="shared" si="2"/>
        <v>445.65</v>
      </c>
      <c r="M10" s="307">
        <f t="shared" si="3"/>
        <v>14855</v>
      </c>
      <c r="N10" s="403">
        <v>14855</v>
      </c>
    </row>
    <row r="11" spans="1:14" s="10" customFormat="1" ht="19.5" customHeight="1">
      <c r="A11" s="837"/>
      <c r="B11" s="838"/>
      <c r="C11" s="839"/>
      <c r="D11" s="841"/>
      <c r="E11" s="127">
        <v>6808</v>
      </c>
      <c r="F11" s="116">
        <v>6000</v>
      </c>
      <c r="G11" s="117">
        <v>1000</v>
      </c>
      <c r="H11" s="118">
        <v>40</v>
      </c>
      <c r="I11" s="126">
        <v>1</v>
      </c>
      <c r="J11" s="120">
        <f t="shared" si="0"/>
        <v>6</v>
      </c>
      <c r="K11" s="120">
        <f t="shared" si="1"/>
        <v>0.24</v>
      </c>
      <c r="L11" s="711">
        <f t="shared" si="2"/>
        <v>525.96</v>
      </c>
      <c r="M11" s="307">
        <f t="shared" si="3"/>
        <v>13149</v>
      </c>
      <c r="N11" s="403">
        <v>13149</v>
      </c>
    </row>
    <row r="12" spans="1:14" s="10" customFormat="1" ht="19.5" customHeight="1">
      <c r="A12" s="842"/>
      <c r="B12" s="843"/>
      <c r="C12" s="844"/>
      <c r="D12" s="849"/>
      <c r="E12" s="127">
        <v>6809</v>
      </c>
      <c r="F12" s="116">
        <v>5000</v>
      </c>
      <c r="G12" s="117">
        <v>1000</v>
      </c>
      <c r="H12" s="118">
        <v>50</v>
      </c>
      <c r="I12" s="126">
        <v>1</v>
      </c>
      <c r="J12" s="120">
        <f t="shared" si="0"/>
        <v>5</v>
      </c>
      <c r="K12" s="120">
        <f t="shared" si="1"/>
        <v>0.25</v>
      </c>
      <c r="L12" s="711">
        <f t="shared" si="2"/>
        <v>643.8</v>
      </c>
      <c r="M12" s="307">
        <f t="shared" si="3"/>
        <v>12876</v>
      </c>
      <c r="N12" s="403">
        <v>12876</v>
      </c>
    </row>
    <row r="13" spans="1:14" s="10" customFormat="1" ht="13.5" customHeight="1">
      <c r="A13" s="834" t="s">
        <v>183</v>
      </c>
      <c r="B13" s="835"/>
      <c r="C13" s="836"/>
      <c r="D13" s="840" t="s">
        <v>184</v>
      </c>
      <c r="E13" s="687">
        <v>6336</v>
      </c>
      <c r="F13" s="706">
        <v>5000</v>
      </c>
      <c r="G13" s="707">
        <v>1000</v>
      </c>
      <c r="H13" s="708">
        <v>40</v>
      </c>
      <c r="I13" s="228">
        <v>1</v>
      </c>
      <c r="J13" s="709">
        <f t="shared" si="0"/>
        <v>5</v>
      </c>
      <c r="K13" s="709">
        <f t="shared" si="1"/>
        <v>0.2</v>
      </c>
      <c r="L13" s="712">
        <f t="shared" si="2"/>
        <v>537.4</v>
      </c>
      <c r="M13" s="713">
        <f t="shared" si="3"/>
        <v>13435</v>
      </c>
      <c r="N13" s="704">
        <v>13435</v>
      </c>
    </row>
    <row r="14" spans="1:14" s="10" customFormat="1" ht="13.5" customHeight="1">
      <c r="A14" s="837"/>
      <c r="B14" s="838"/>
      <c r="C14" s="839"/>
      <c r="D14" s="841"/>
      <c r="E14" s="127">
        <v>6337</v>
      </c>
      <c r="F14" s="116">
        <v>4000</v>
      </c>
      <c r="G14" s="117">
        <v>1000</v>
      </c>
      <c r="H14" s="118">
        <v>50</v>
      </c>
      <c r="I14" s="114">
        <v>1</v>
      </c>
      <c r="J14" s="120">
        <f t="shared" si="0"/>
        <v>4</v>
      </c>
      <c r="K14" s="120">
        <f t="shared" si="1"/>
        <v>0.2</v>
      </c>
      <c r="L14" s="714">
        <f t="shared" si="2"/>
        <v>628.35</v>
      </c>
      <c r="M14" s="715">
        <f t="shared" si="3"/>
        <v>12567</v>
      </c>
      <c r="N14" s="309">
        <v>12567</v>
      </c>
    </row>
    <row r="15" spans="1:14" s="10" customFormat="1" ht="13.5" customHeight="1">
      <c r="A15" s="837"/>
      <c r="B15" s="838"/>
      <c r="C15" s="839"/>
      <c r="D15" s="841"/>
      <c r="E15" s="127">
        <v>6338</v>
      </c>
      <c r="F15" s="116">
        <v>4000</v>
      </c>
      <c r="G15" s="117">
        <v>1000</v>
      </c>
      <c r="H15" s="118">
        <v>60</v>
      </c>
      <c r="I15" s="114">
        <v>1</v>
      </c>
      <c r="J15" s="120">
        <f t="shared" si="0"/>
        <v>4</v>
      </c>
      <c r="K15" s="120">
        <f t="shared" si="1"/>
        <v>0.24</v>
      </c>
      <c r="L15" s="714">
        <f t="shared" si="2"/>
        <v>740.0999999999999</v>
      </c>
      <c r="M15" s="715">
        <f t="shared" si="3"/>
        <v>12335</v>
      </c>
      <c r="N15" s="309">
        <v>12335</v>
      </c>
    </row>
    <row r="16" spans="1:14" s="10" customFormat="1" ht="13.5" customHeight="1">
      <c r="A16" s="834" t="s">
        <v>185</v>
      </c>
      <c r="B16" s="835"/>
      <c r="C16" s="836"/>
      <c r="D16" s="840" t="s">
        <v>186</v>
      </c>
      <c r="E16" s="687">
        <v>64675</v>
      </c>
      <c r="F16" s="706">
        <v>12000</v>
      </c>
      <c r="G16" s="707">
        <v>1000</v>
      </c>
      <c r="H16" s="708">
        <v>20</v>
      </c>
      <c r="I16" s="228">
        <v>1</v>
      </c>
      <c r="J16" s="709">
        <f aca="true" t="shared" si="4" ref="J16:J22">F16*G16*I16/1000000</f>
        <v>12</v>
      </c>
      <c r="K16" s="709">
        <f aca="true" t="shared" si="5" ref="K16:K22">F16*G16*H16*I16/1000000000</f>
        <v>0.24</v>
      </c>
      <c r="L16" s="710">
        <f t="shared" si="2"/>
        <v>385.76</v>
      </c>
      <c r="M16" s="705">
        <f t="shared" si="3"/>
        <v>19288</v>
      </c>
      <c r="N16" s="295">
        <v>19288</v>
      </c>
    </row>
    <row r="17" spans="1:14" s="10" customFormat="1" ht="13.5" customHeight="1">
      <c r="A17" s="837"/>
      <c r="B17" s="838"/>
      <c r="C17" s="839"/>
      <c r="D17" s="845"/>
      <c r="E17" s="127">
        <v>6807</v>
      </c>
      <c r="F17" s="116">
        <v>8000</v>
      </c>
      <c r="G17" s="117">
        <v>1000</v>
      </c>
      <c r="H17" s="118">
        <v>30</v>
      </c>
      <c r="I17" s="126">
        <v>1</v>
      </c>
      <c r="J17" s="120">
        <f t="shared" si="4"/>
        <v>8</v>
      </c>
      <c r="K17" s="120">
        <f t="shared" si="5"/>
        <v>0.24</v>
      </c>
      <c r="L17" s="711">
        <f t="shared" si="2"/>
        <v>405.11999999999995</v>
      </c>
      <c r="M17" s="307">
        <f t="shared" si="3"/>
        <v>13504</v>
      </c>
      <c r="N17" s="296">
        <v>13504</v>
      </c>
    </row>
    <row r="18" spans="1:14" s="10" customFormat="1" ht="13.5" customHeight="1">
      <c r="A18" s="837"/>
      <c r="B18" s="838"/>
      <c r="C18" s="839"/>
      <c r="D18" s="845"/>
      <c r="E18" s="127">
        <v>6808</v>
      </c>
      <c r="F18" s="116">
        <v>5000</v>
      </c>
      <c r="G18" s="117">
        <v>1000</v>
      </c>
      <c r="H18" s="118">
        <v>40</v>
      </c>
      <c r="I18" s="126">
        <v>1</v>
      </c>
      <c r="J18" s="120">
        <f t="shared" si="4"/>
        <v>5</v>
      </c>
      <c r="K18" s="120">
        <f t="shared" si="5"/>
        <v>0.2</v>
      </c>
      <c r="L18" s="711">
        <f t="shared" si="2"/>
        <v>478.12</v>
      </c>
      <c r="M18" s="307">
        <f t="shared" si="3"/>
        <v>11953</v>
      </c>
      <c r="N18" s="296">
        <v>11953</v>
      </c>
    </row>
    <row r="19" spans="1:14" s="10" customFormat="1" ht="13.5" customHeight="1">
      <c r="A19" s="837"/>
      <c r="B19" s="838"/>
      <c r="C19" s="839"/>
      <c r="D19" s="845"/>
      <c r="E19" s="127">
        <v>6809</v>
      </c>
      <c r="F19" s="116">
        <v>4000</v>
      </c>
      <c r="G19" s="117">
        <v>1000</v>
      </c>
      <c r="H19" s="118">
        <v>50</v>
      </c>
      <c r="I19" s="126">
        <v>1</v>
      </c>
      <c r="J19" s="120">
        <f t="shared" si="4"/>
        <v>4</v>
      </c>
      <c r="K19" s="120">
        <f t="shared" si="5"/>
        <v>0.2</v>
      </c>
      <c r="L19" s="711">
        <f t="shared" si="2"/>
        <v>585.25</v>
      </c>
      <c r="M19" s="307">
        <f t="shared" si="3"/>
        <v>11705</v>
      </c>
      <c r="N19" s="296">
        <v>11705</v>
      </c>
    </row>
    <row r="20" spans="1:14" s="10" customFormat="1" ht="13.5" customHeight="1">
      <c r="A20" s="837"/>
      <c r="B20" s="838"/>
      <c r="C20" s="839"/>
      <c r="D20" s="845"/>
      <c r="E20" s="127">
        <v>6810</v>
      </c>
      <c r="F20" s="116">
        <v>3000</v>
      </c>
      <c r="G20" s="117">
        <v>1000</v>
      </c>
      <c r="H20" s="118">
        <v>60</v>
      </c>
      <c r="I20" s="126">
        <v>1</v>
      </c>
      <c r="J20" s="120">
        <f t="shared" si="4"/>
        <v>3</v>
      </c>
      <c r="K20" s="120">
        <f t="shared" si="5"/>
        <v>0.18</v>
      </c>
      <c r="L20" s="711">
        <f t="shared" si="2"/>
        <v>704.9399999999999</v>
      </c>
      <c r="M20" s="307">
        <f t="shared" si="3"/>
        <v>11749</v>
      </c>
      <c r="N20" s="296">
        <v>11749</v>
      </c>
    </row>
    <row r="21" spans="1:14" s="10" customFormat="1" ht="13.5" customHeight="1">
      <c r="A21" s="837"/>
      <c r="B21" s="838"/>
      <c r="C21" s="839"/>
      <c r="D21" s="845"/>
      <c r="E21" s="127">
        <v>6811</v>
      </c>
      <c r="F21" s="116">
        <v>2500</v>
      </c>
      <c r="G21" s="117">
        <v>1000</v>
      </c>
      <c r="H21" s="118">
        <v>80</v>
      </c>
      <c r="I21" s="126">
        <v>1</v>
      </c>
      <c r="J21" s="120">
        <f t="shared" si="4"/>
        <v>2.5</v>
      </c>
      <c r="K21" s="120">
        <f t="shared" si="5"/>
        <v>0.2</v>
      </c>
      <c r="L21" s="711">
        <f t="shared" si="2"/>
        <v>781.04</v>
      </c>
      <c r="M21" s="307">
        <f t="shared" si="3"/>
        <v>9763</v>
      </c>
      <c r="N21" s="296">
        <v>9763</v>
      </c>
    </row>
    <row r="22" spans="1:14" s="10" customFormat="1" ht="13.5" customHeight="1">
      <c r="A22" s="842"/>
      <c r="B22" s="843"/>
      <c r="C22" s="844"/>
      <c r="D22" s="846"/>
      <c r="E22" s="79">
        <v>6812</v>
      </c>
      <c r="F22" s="79">
        <v>2000</v>
      </c>
      <c r="G22" s="80">
        <v>1000</v>
      </c>
      <c r="H22" s="689">
        <v>100</v>
      </c>
      <c r="I22" s="690">
        <v>1</v>
      </c>
      <c r="J22" s="83">
        <f t="shared" si="4"/>
        <v>2</v>
      </c>
      <c r="K22" s="83">
        <f t="shared" si="5"/>
        <v>0.2</v>
      </c>
      <c r="L22" s="691">
        <f t="shared" si="2"/>
        <v>908.4</v>
      </c>
      <c r="M22" s="297">
        <f t="shared" si="3"/>
        <v>9084</v>
      </c>
      <c r="N22" s="297">
        <v>9084</v>
      </c>
    </row>
    <row r="23" spans="1:14" ht="13.5" customHeight="1">
      <c r="A23" s="701"/>
      <c r="B23" s="701"/>
      <c r="C23" s="701"/>
      <c r="D23" s="473"/>
      <c r="E23" s="473"/>
      <c r="F23" s="692"/>
      <c r="G23" s="692"/>
      <c r="H23" s="693"/>
      <c r="I23" s="692"/>
      <c r="J23" s="694"/>
      <c r="K23" s="694"/>
      <c r="L23" s="695"/>
      <c r="M23" s="696"/>
      <c r="N23" s="697"/>
    </row>
    <row r="24" spans="1:14" ht="13.5" customHeight="1">
      <c r="A24" s="698"/>
      <c r="B24" s="699"/>
      <c r="C24" s="699"/>
      <c r="D24" s="700"/>
      <c r="E24" s="699"/>
      <c r="F24" s="692"/>
      <c r="G24" s="692"/>
      <c r="H24" s="693"/>
      <c r="I24" s="692"/>
      <c r="J24" s="694"/>
      <c r="K24" s="694"/>
      <c r="L24" s="696"/>
      <c r="M24" s="696"/>
      <c r="N24" s="696"/>
    </row>
    <row r="25" spans="1:13" ht="13.5" customHeight="1">
      <c r="A25" s="203" t="s">
        <v>21</v>
      </c>
      <c r="B25" s="203"/>
      <c r="C25" s="203"/>
      <c r="D25" s="203"/>
      <c r="E25" s="203"/>
      <c r="F25" s="203"/>
      <c r="G25" s="203"/>
      <c r="H25" s="203"/>
      <c r="I25" s="203"/>
      <c r="J25" s="206"/>
      <c r="K25" s="206" t="str">
        <f>'[1]WM-ZHE'!K83</f>
        <v>Офис продаж:</v>
      </c>
      <c r="L25" s="207"/>
      <c r="M25" s="207"/>
    </row>
    <row r="26" spans="1:13" ht="13.5" customHeight="1">
      <c r="A26" s="847" t="s">
        <v>23</v>
      </c>
      <c r="B26" s="848"/>
      <c r="C26" s="848"/>
      <c r="D26" s="848"/>
      <c r="E26" s="848"/>
      <c r="F26" s="848"/>
      <c r="G26" s="848"/>
      <c r="H26" s="848"/>
      <c r="I26" s="848"/>
      <c r="J26" s="848"/>
      <c r="K26" s="207" t="s">
        <v>194</v>
      </c>
      <c r="L26" s="207"/>
      <c r="M26" s="207"/>
    </row>
    <row r="27" spans="1:13" ht="13.5" customHeight="1">
      <c r="A27" s="847" t="s">
        <v>24</v>
      </c>
      <c r="B27" s="848"/>
      <c r="C27" s="848"/>
      <c r="D27" s="848"/>
      <c r="E27" s="848"/>
      <c r="F27" s="848"/>
      <c r="G27" s="848"/>
      <c r="H27" s="848"/>
      <c r="I27" s="848"/>
      <c r="J27" s="848"/>
      <c r="K27" s="207" t="s">
        <v>195</v>
      </c>
      <c r="L27" s="207"/>
      <c r="M27" s="207"/>
    </row>
    <row r="28" spans="1:13" ht="13.5" customHeight="1">
      <c r="A28" s="771" t="s">
        <v>25</v>
      </c>
      <c r="B28" s="771"/>
      <c r="C28" s="771"/>
      <c r="D28" s="771"/>
      <c r="E28" s="771"/>
      <c r="F28" s="771"/>
      <c r="G28" s="771"/>
      <c r="H28" s="771"/>
      <c r="I28" s="771"/>
      <c r="J28" s="771"/>
      <c r="K28" s="207" t="s">
        <v>196</v>
      </c>
      <c r="L28" s="207"/>
      <c r="M28" s="207"/>
    </row>
    <row r="29" spans="1:18" s="703" customFormat="1" ht="13.5" customHeight="1">
      <c r="A29" s="833" t="s">
        <v>187</v>
      </c>
      <c r="B29" s="833"/>
      <c r="C29" s="833"/>
      <c r="D29" s="833"/>
      <c r="E29" s="833"/>
      <c r="F29" s="833"/>
      <c r="G29" s="833"/>
      <c r="H29" s="833"/>
      <c r="I29" s="833"/>
      <c r="J29" s="833"/>
      <c r="K29" s="201" t="s">
        <v>199</v>
      </c>
      <c r="L29" s="201"/>
      <c r="M29" s="201"/>
      <c r="O29" s="10"/>
      <c r="P29" s="10"/>
      <c r="Q29" s="10"/>
      <c r="R29" s="10"/>
    </row>
    <row r="30" spans="1:18" s="8" customFormat="1" ht="13.5" customHeight="1">
      <c r="A30" s="204"/>
      <c r="B30" s="153"/>
      <c r="C30" s="153"/>
      <c r="D30" s="153"/>
      <c r="E30" s="204"/>
      <c r="F30" s="153"/>
      <c r="G30" s="153"/>
      <c r="H30" s="153"/>
      <c r="I30" s="153"/>
      <c r="J30" s="12"/>
      <c r="K30" s="207" t="s">
        <v>200</v>
      </c>
      <c r="L30" s="207"/>
      <c r="M30" s="207"/>
      <c r="O30" s="1"/>
      <c r="P30" s="1"/>
      <c r="Q30" s="1"/>
      <c r="R30" s="1"/>
    </row>
    <row r="31" spans="1:18" s="8" customFormat="1" ht="12.75">
      <c r="A31" s="14"/>
      <c r="B31" s="1"/>
      <c r="C31" s="1"/>
      <c r="D31" s="1"/>
      <c r="E31" s="13"/>
      <c r="F31" s="1"/>
      <c r="G31" s="1"/>
      <c r="H31" s="1"/>
      <c r="I31" s="1"/>
      <c r="J31" s="11"/>
      <c r="K31" s="11"/>
      <c r="L31" s="11"/>
      <c r="M31" s="11"/>
      <c r="O31" s="1"/>
      <c r="P31" s="1"/>
      <c r="Q31" s="1"/>
      <c r="R31" s="1"/>
    </row>
  </sheetData>
  <sheetProtection formatCells="0" formatColumns="0" formatRows="0"/>
  <mergeCells count="21">
    <mergeCell ref="K7:K8"/>
    <mergeCell ref="A1:M1"/>
    <mergeCell ref="A2:N2"/>
    <mergeCell ref="A3:N3"/>
    <mergeCell ref="A4:N4"/>
    <mergeCell ref="A27:J27"/>
    <mergeCell ref="A28:J28"/>
    <mergeCell ref="A7:C8"/>
    <mergeCell ref="D7:D8"/>
    <mergeCell ref="F7:H7"/>
    <mergeCell ref="I7:I8"/>
    <mergeCell ref="A29:J29"/>
    <mergeCell ref="L7:M7"/>
    <mergeCell ref="A13:C15"/>
    <mergeCell ref="D13:D15"/>
    <mergeCell ref="A16:C22"/>
    <mergeCell ref="D16:D22"/>
    <mergeCell ref="A26:J26"/>
    <mergeCell ref="A9:C12"/>
    <mergeCell ref="D9:D12"/>
    <mergeCell ref="J7:J8"/>
  </mergeCells>
  <printOptions horizontalCentered="1"/>
  <pageMargins left="0.7874015748031497" right="0.7874015748031497" top="0.6299212598425197" bottom="0.5905511811023623" header="0.5118110236220472" footer="0.5118110236220472"/>
  <pageSetup fitToHeight="1" fitToWidth="1" horizontalDpi="600" verticalDpi="600" orientation="landscape" paperSize="9" scale="77" r:id="rId2"/>
  <rowBreaks count="1" manualBreakCount="1">
    <brk id="1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X64"/>
  <sheetViews>
    <sheetView showGridLines="0" view="pageBreakPreview" zoomScale="55" zoomScaleNormal="85" zoomScaleSheetLayoutView="55" zoomScalePageLayoutView="0" workbookViewId="0" topLeftCell="A1">
      <pane xSplit="1" ySplit="8" topLeftCell="B9" activePane="bottomRight" state="frozen"/>
      <selection pane="topLeft" activeCell="H27" sqref="H27:I28"/>
      <selection pane="topRight" activeCell="H27" sqref="H27:I28"/>
      <selection pane="bottomLeft" activeCell="H27" sqref="H27:I28"/>
      <selection pane="bottomRight" activeCell="A5" sqref="A5:AD5"/>
    </sheetView>
  </sheetViews>
  <sheetFormatPr defaultColWidth="9.140625" defaultRowHeight="12.75"/>
  <cols>
    <col min="1" max="1" width="11.7109375" style="625" customWidth="1"/>
    <col min="2" max="3" width="9.7109375" style="625" customWidth="1"/>
    <col min="4" max="4" width="5.7109375" style="635" customWidth="1"/>
    <col min="5" max="6" width="10.7109375" style="635" customWidth="1"/>
    <col min="7" max="7" width="5.7109375" style="635" customWidth="1"/>
    <col min="8" max="8" width="9.7109375" style="625" customWidth="1"/>
    <col min="9" max="9" width="9.7109375" style="636" customWidth="1"/>
    <col min="10" max="10" width="5.7109375" style="637" customWidth="1"/>
    <col min="11" max="11" width="9.7109375" style="621" customWidth="1"/>
    <col min="12" max="12" width="9.7109375" style="636" customWidth="1"/>
    <col min="13" max="13" width="5.7109375" style="637" customWidth="1"/>
    <col min="14" max="14" width="9.7109375" style="621" customWidth="1"/>
    <col min="15" max="15" width="9.7109375" style="636" customWidth="1"/>
    <col min="16" max="16" width="5.7109375" style="637" customWidth="1"/>
    <col min="17" max="17" width="9.7109375" style="621" customWidth="1"/>
    <col min="18" max="18" width="9.7109375" style="636" customWidth="1"/>
    <col min="19" max="19" width="5.7109375" style="637" customWidth="1"/>
    <col min="20" max="21" width="9.7109375" style="621" customWidth="1"/>
    <col min="22" max="22" width="5.7109375" style="637" customWidth="1"/>
    <col min="23" max="23" width="9.7109375" style="621" customWidth="1"/>
    <col min="24" max="24" width="10.8515625" style="621" customWidth="1"/>
    <col min="25" max="25" width="5.7109375" style="637" customWidth="1"/>
    <col min="26" max="26" width="9.7109375" style="621" customWidth="1"/>
    <col min="27" max="27" width="10.57421875" style="621" customWidth="1"/>
    <col min="28" max="28" width="5.7109375" style="637" customWidth="1"/>
    <col min="29" max="29" width="9.7109375" style="636" customWidth="1"/>
    <col min="30" max="30" width="10.57421875" style="621" customWidth="1"/>
    <col min="31" max="31" width="5.7109375" style="621" customWidth="1"/>
    <col min="32" max="32" width="5.7109375" style="457" hidden="1" customWidth="1"/>
    <col min="33" max="33" width="8.00390625" style="628" hidden="1" customWidth="1"/>
    <col min="34" max="62" width="7.7109375" style="457" hidden="1" customWidth="1"/>
    <col min="63" max="76" width="9.140625" style="457" customWidth="1"/>
    <col min="77" max="16384" width="9.140625" style="621" customWidth="1"/>
  </cols>
  <sheetData>
    <row r="1" spans="1:76" s="656" customFormat="1" ht="15.75" customHeight="1">
      <c r="A1" s="861" t="s">
        <v>0</v>
      </c>
      <c r="B1" s="861"/>
      <c r="C1" s="861"/>
      <c r="D1" s="861"/>
      <c r="E1" s="861"/>
      <c r="F1" s="861"/>
      <c r="G1" s="861"/>
      <c r="H1" s="861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2"/>
      <c r="T1" s="862"/>
      <c r="U1" s="862"/>
      <c r="V1" s="862"/>
      <c r="W1" s="862"/>
      <c r="X1" s="862"/>
      <c r="Y1" s="862"/>
      <c r="Z1" s="862"/>
      <c r="AA1" s="862"/>
      <c r="AB1" s="862"/>
      <c r="AC1" s="862"/>
      <c r="AD1" s="862"/>
      <c r="AE1" s="660"/>
      <c r="AF1" s="660"/>
      <c r="AG1" s="661"/>
      <c r="AH1" s="662"/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  <c r="AV1" s="662"/>
      <c r="AW1" s="662"/>
      <c r="AX1" s="662"/>
      <c r="AY1" s="662"/>
      <c r="AZ1" s="662"/>
      <c r="BA1" s="662"/>
      <c r="BB1" s="662"/>
      <c r="BC1" s="662"/>
      <c r="BD1" s="662"/>
      <c r="BE1" s="662"/>
      <c r="BF1" s="662"/>
      <c r="BG1" s="662"/>
      <c r="BH1" s="662"/>
      <c r="BI1" s="662"/>
      <c r="BJ1" s="662"/>
      <c r="BK1" s="662"/>
      <c r="BL1" s="662"/>
      <c r="BM1" s="662"/>
      <c r="BN1" s="662"/>
      <c r="BO1" s="662"/>
      <c r="BP1" s="662"/>
      <c r="BQ1" s="662"/>
      <c r="BR1" s="662"/>
      <c r="BS1" s="662"/>
      <c r="BT1" s="662"/>
      <c r="BU1" s="662"/>
      <c r="BV1" s="662"/>
      <c r="BW1" s="662"/>
      <c r="BX1" s="662"/>
    </row>
    <row r="2" spans="1:76" s="656" customFormat="1" ht="15.75" customHeight="1">
      <c r="A2" s="861" t="s">
        <v>1</v>
      </c>
      <c r="B2" s="861"/>
      <c r="C2" s="861"/>
      <c r="D2" s="861"/>
      <c r="E2" s="861"/>
      <c r="F2" s="861"/>
      <c r="G2" s="861"/>
      <c r="H2" s="861"/>
      <c r="I2" s="862"/>
      <c r="J2" s="862"/>
      <c r="K2" s="862"/>
      <c r="L2" s="862"/>
      <c r="M2" s="862"/>
      <c r="N2" s="862"/>
      <c r="O2" s="862"/>
      <c r="P2" s="862"/>
      <c r="Q2" s="862"/>
      <c r="R2" s="862"/>
      <c r="S2" s="862"/>
      <c r="T2" s="862"/>
      <c r="U2" s="862"/>
      <c r="V2" s="862"/>
      <c r="W2" s="862"/>
      <c r="X2" s="862"/>
      <c r="Y2" s="862"/>
      <c r="Z2" s="862"/>
      <c r="AA2" s="862"/>
      <c r="AB2" s="862"/>
      <c r="AC2" s="862"/>
      <c r="AD2" s="862"/>
      <c r="AE2" s="660"/>
      <c r="AF2" s="660"/>
      <c r="AG2" s="661"/>
      <c r="AH2" s="662"/>
      <c r="AI2" s="662"/>
      <c r="AJ2" s="662"/>
      <c r="AK2" s="662"/>
      <c r="AL2" s="662"/>
      <c r="AM2" s="662"/>
      <c r="AN2" s="662"/>
      <c r="AO2" s="662"/>
      <c r="AP2" s="662"/>
      <c r="AQ2" s="662"/>
      <c r="AR2" s="662"/>
      <c r="AS2" s="662"/>
      <c r="AT2" s="662"/>
      <c r="AU2" s="662"/>
      <c r="AV2" s="662"/>
      <c r="AW2" s="662"/>
      <c r="AX2" s="662"/>
      <c r="AY2" s="662"/>
      <c r="AZ2" s="662"/>
      <c r="BA2" s="662"/>
      <c r="BB2" s="662"/>
      <c r="BC2" s="662"/>
      <c r="BD2" s="662"/>
      <c r="BE2" s="662"/>
      <c r="BF2" s="662"/>
      <c r="BG2" s="662"/>
      <c r="BH2" s="662"/>
      <c r="BI2" s="662"/>
      <c r="BJ2" s="662"/>
      <c r="BK2" s="662"/>
      <c r="BL2" s="662"/>
      <c r="BM2" s="662"/>
      <c r="BN2" s="662"/>
      <c r="BO2" s="662"/>
      <c r="BP2" s="662"/>
      <c r="BQ2" s="662"/>
      <c r="BR2" s="662"/>
      <c r="BS2" s="662"/>
      <c r="BT2" s="662"/>
      <c r="BU2" s="662"/>
      <c r="BV2" s="662"/>
      <c r="BW2" s="662"/>
      <c r="BX2" s="662"/>
    </row>
    <row r="3" spans="1:76" s="656" customFormat="1" ht="15.75" customHeight="1">
      <c r="A3" s="861" t="str">
        <f>'WM-ZHE'!A4:N4</f>
        <v>от 28 марта 2014 г.</v>
      </c>
      <c r="B3" s="861"/>
      <c r="C3" s="861"/>
      <c r="D3" s="861"/>
      <c r="E3" s="861"/>
      <c r="F3" s="861"/>
      <c r="G3" s="861"/>
      <c r="H3" s="861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862"/>
      <c r="AB3" s="862"/>
      <c r="AC3" s="862"/>
      <c r="AD3" s="862"/>
      <c r="AE3" s="660"/>
      <c r="AF3" s="660"/>
      <c r="AG3" s="661"/>
      <c r="AH3" s="662"/>
      <c r="AI3" s="662"/>
      <c r="AJ3" s="662"/>
      <c r="AK3" s="662"/>
      <c r="AL3" s="662"/>
      <c r="AM3" s="662"/>
      <c r="AN3" s="662"/>
      <c r="AO3" s="662"/>
      <c r="AP3" s="662"/>
      <c r="AQ3" s="662"/>
      <c r="AR3" s="662"/>
      <c r="AS3" s="662"/>
      <c r="AT3" s="662"/>
      <c r="AU3" s="662"/>
      <c r="AV3" s="662"/>
      <c r="AW3" s="662"/>
      <c r="AX3" s="662"/>
      <c r="AY3" s="662"/>
      <c r="AZ3" s="662"/>
      <c r="BA3" s="662"/>
      <c r="BB3" s="662"/>
      <c r="BC3" s="662"/>
      <c r="BD3" s="662"/>
      <c r="BE3" s="662"/>
      <c r="BF3" s="662"/>
      <c r="BG3" s="662"/>
      <c r="BH3" s="662"/>
      <c r="BI3" s="662"/>
      <c r="BJ3" s="662"/>
      <c r="BK3" s="662"/>
      <c r="BL3" s="662"/>
      <c r="BM3" s="662"/>
      <c r="BN3" s="662"/>
      <c r="BO3" s="662"/>
      <c r="BP3" s="662"/>
      <c r="BQ3" s="662"/>
      <c r="BR3" s="662"/>
      <c r="BS3" s="662"/>
      <c r="BT3" s="662"/>
      <c r="BU3" s="662"/>
      <c r="BV3" s="662"/>
      <c r="BW3" s="662"/>
      <c r="BX3" s="662"/>
    </row>
    <row r="4" spans="1:76" s="656" customFormat="1" ht="15.75" customHeight="1">
      <c r="A4" s="861" t="s">
        <v>2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61"/>
      <c r="V4" s="861"/>
      <c r="W4" s="861"/>
      <c r="X4" s="861"/>
      <c r="Y4" s="861"/>
      <c r="Z4" s="861"/>
      <c r="AA4" s="861"/>
      <c r="AB4" s="861"/>
      <c r="AC4" s="861"/>
      <c r="AD4" s="861"/>
      <c r="AE4" s="641"/>
      <c r="AF4" s="641"/>
      <c r="AG4" s="661"/>
      <c r="AH4" s="662"/>
      <c r="AI4" s="662"/>
      <c r="AJ4" s="662"/>
      <c r="AK4" s="662"/>
      <c r="AL4" s="662"/>
      <c r="AM4" s="662"/>
      <c r="AN4" s="662"/>
      <c r="AO4" s="662"/>
      <c r="AP4" s="662"/>
      <c r="AQ4" s="662"/>
      <c r="AR4" s="662"/>
      <c r="AS4" s="662"/>
      <c r="AT4" s="662"/>
      <c r="AU4" s="662"/>
      <c r="AV4" s="662"/>
      <c r="AW4" s="662"/>
      <c r="AX4" s="662"/>
      <c r="AY4" s="662"/>
      <c r="AZ4" s="662"/>
      <c r="BA4" s="662"/>
      <c r="BB4" s="662"/>
      <c r="BC4" s="662"/>
      <c r="BD4" s="662"/>
      <c r="BE4" s="662"/>
      <c r="BF4" s="662"/>
      <c r="BG4" s="662"/>
      <c r="BH4" s="662"/>
      <c r="BI4" s="662"/>
      <c r="BJ4" s="662"/>
      <c r="BK4" s="662"/>
      <c r="BL4" s="662"/>
      <c r="BM4" s="662"/>
      <c r="BN4" s="662"/>
      <c r="BO4" s="662"/>
      <c r="BP4" s="662"/>
      <c r="BQ4" s="662"/>
      <c r="BR4" s="662"/>
      <c r="BS4" s="662"/>
      <c r="BT4" s="662"/>
      <c r="BU4" s="662"/>
      <c r="BV4" s="662"/>
      <c r="BW4" s="662"/>
      <c r="BX4" s="662"/>
    </row>
    <row r="5" spans="1:76" s="656" customFormat="1" ht="15.75" customHeight="1">
      <c r="A5" s="861" t="s">
        <v>170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641"/>
      <c r="AF5" s="641"/>
      <c r="AG5" s="661"/>
      <c r="AH5" s="662"/>
      <c r="AI5" s="662"/>
      <c r="AJ5" s="662"/>
      <c r="AK5" s="662"/>
      <c r="AL5" s="662"/>
      <c r="AM5" s="662"/>
      <c r="AN5" s="662"/>
      <c r="AO5" s="662"/>
      <c r="AP5" s="662"/>
      <c r="AQ5" s="662"/>
      <c r="AR5" s="662"/>
      <c r="AS5" s="662"/>
      <c r="AT5" s="662"/>
      <c r="AU5" s="662"/>
      <c r="AV5" s="662"/>
      <c r="AW5" s="662"/>
      <c r="AX5" s="662"/>
      <c r="AY5" s="662"/>
      <c r="AZ5" s="662"/>
      <c r="BA5" s="662"/>
      <c r="BB5" s="662"/>
      <c r="BC5" s="662"/>
      <c r="BD5" s="662"/>
      <c r="BE5" s="662"/>
      <c r="BF5" s="662"/>
      <c r="BG5" s="662"/>
      <c r="BH5" s="662"/>
      <c r="BI5" s="662"/>
      <c r="BJ5" s="662"/>
      <c r="BK5" s="662"/>
      <c r="BL5" s="662"/>
      <c r="BM5" s="662"/>
      <c r="BN5" s="662"/>
      <c r="BO5" s="662"/>
      <c r="BP5" s="662"/>
      <c r="BQ5" s="662"/>
      <c r="BR5" s="662"/>
      <c r="BS5" s="662"/>
      <c r="BT5" s="662"/>
      <c r="BU5" s="662"/>
      <c r="BV5" s="662"/>
      <c r="BW5" s="662"/>
      <c r="BX5" s="662"/>
    </row>
    <row r="6" spans="1:76" s="669" customFormat="1" ht="15.75" customHeight="1">
      <c r="A6" s="663"/>
      <c r="B6" s="663"/>
      <c r="C6" s="663"/>
      <c r="D6" s="664"/>
      <c r="E6" s="664"/>
      <c r="F6" s="664"/>
      <c r="G6" s="664"/>
      <c r="H6" s="663"/>
      <c r="I6" s="663"/>
      <c r="J6" s="664"/>
      <c r="K6" s="663"/>
      <c r="L6" s="663"/>
      <c r="M6" s="664"/>
      <c r="N6" s="663"/>
      <c r="O6" s="663"/>
      <c r="P6" s="664"/>
      <c r="Q6" s="663"/>
      <c r="R6" s="665"/>
      <c r="S6" s="666"/>
      <c r="T6" s="665"/>
      <c r="U6" s="665"/>
      <c r="V6" s="666"/>
      <c r="W6" s="665"/>
      <c r="X6" s="665"/>
      <c r="Y6" s="666"/>
      <c r="Z6" s="665"/>
      <c r="AA6" s="665"/>
      <c r="AB6" s="666"/>
      <c r="AC6" s="866" t="s">
        <v>149</v>
      </c>
      <c r="AD6" s="867"/>
      <c r="AE6" s="659">
        <v>0</v>
      </c>
      <c r="AF6" s="667"/>
      <c r="AG6" s="661"/>
      <c r="AH6" s="662"/>
      <c r="AI6" s="662"/>
      <c r="AJ6" s="662"/>
      <c r="AK6" s="662"/>
      <c r="AL6" s="662"/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2"/>
      <c r="AY6" s="662"/>
      <c r="AZ6" s="662"/>
      <c r="BA6" s="662"/>
      <c r="BB6" s="662"/>
      <c r="BC6" s="662"/>
      <c r="BD6" s="662"/>
      <c r="BE6" s="662"/>
      <c r="BF6" s="662"/>
      <c r="BG6" s="662"/>
      <c r="BH6" s="662"/>
      <c r="BI6" s="662"/>
      <c r="BJ6" s="662"/>
      <c r="BK6" s="668"/>
      <c r="BL6" s="668"/>
      <c r="BM6" s="668"/>
      <c r="BN6" s="668"/>
      <c r="BO6" s="668"/>
      <c r="BP6" s="668"/>
      <c r="BQ6" s="668"/>
      <c r="BR6" s="668"/>
      <c r="BS6" s="668"/>
      <c r="BT6" s="668"/>
      <c r="BU6" s="668"/>
      <c r="BV6" s="668"/>
      <c r="BW6" s="668"/>
      <c r="BX6" s="668"/>
    </row>
    <row r="7" spans="1:76" s="598" customFormat="1" ht="15.75" customHeight="1">
      <c r="A7" s="868" t="s">
        <v>36</v>
      </c>
      <c r="B7" s="863" t="s">
        <v>160</v>
      </c>
      <c r="C7" s="864"/>
      <c r="D7" s="865"/>
      <c r="E7" s="863" t="s">
        <v>126</v>
      </c>
      <c r="F7" s="864"/>
      <c r="G7" s="865"/>
      <c r="H7" s="863" t="s">
        <v>37</v>
      </c>
      <c r="I7" s="864"/>
      <c r="J7" s="865"/>
      <c r="K7" s="863" t="s">
        <v>38</v>
      </c>
      <c r="L7" s="864"/>
      <c r="M7" s="865"/>
      <c r="N7" s="863" t="s">
        <v>39</v>
      </c>
      <c r="O7" s="864"/>
      <c r="P7" s="865"/>
      <c r="Q7" s="863" t="s">
        <v>40</v>
      </c>
      <c r="R7" s="864"/>
      <c r="S7" s="865"/>
      <c r="T7" s="863" t="s">
        <v>41</v>
      </c>
      <c r="U7" s="864"/>
      <c r="V7" s="865"/>
      <c r="W7" s="863" t="s">
        <v>42</v>
      </c>
      <c r="X7" s="864"/>
      <c r="Y7" s="865"/>
      <c r="Z7" s="863" t="s">
        <v>172</v>
      </c>
      <c r="AA7" s="864"/>
      <c r="AB7" s="865"/>
      <c r="AC7" s="863" t="s">
        <v>173</v>
      </c>
      <c r="AD7" s="864"/>
      <c r="AE7" s="865"/>
      <c r="AF7" s="427"/>
      <c r="AG7" s="876">
        <v>20</v>
      </c>
      <c r="AH7" s="876"/>
      <c r="AI7" s="876"/>
      <c r="AJ7" s="876">
        <v>25</v>
      </c>
      <c r="AK7" s="876"/>
      <c r="AL7" s="876"/>
      <c r="AM7" s="876">
        <v>30</v>
      </c>
      <c r="AN7" s="876"/>
      <c r="AO7" s="876"/>
      <c r="AP7" s="876">
        <v>40</v>
      </c>
      <c r="AQ7" s="876"/>
      <c r="AR7" s="876"/>
      <c r="AS7" s="876">
        <v>50</v>
      </c>
      <c r="AT7" s="876"/>
      <c r="AU7" s="876"/>
      <c r="AV7" s="876">
        <v>60</v>
      </c>
      <c r="AW7" s="876"/>
      <c r="AX7" s="876"/>
      <c r="AY7" s="876">
        <v>70</v>
      </c>
      <c r="AZ7" s="876"/>
      <c r="BA7" s="876"/>
      <c r="BB7" s="876">
        <v>80</v>
      </c>
      <c r="BC7" s="876"/>
      <c r="BD7" s="876"/>
      <c r="BE7" s="876">
        <v>90</v>
      </c>
      <c r="BF7" s="876"/>
      <c r="BG7" s="876"/>
      <c r="BH7" s="876">
        <v>100</v>
      </c>
      <c r="BI7" s="876"/>
      <c r="BJ7" s="876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</row>
    <row r="8" spans="1:62" ht="66.75" customHeight="1">
      <c r="A8" s="869"/>
      <c r="B8" s="372" t="s">
        <v>166</v>
      </c>
      <c r="C8" s="372" t="s">
        <v>167</v>
      </c>
      <c r="D8" s="619" t="s">
        <v>174</v>
      </c>
      <c r="E8" s="619" t="s">
        <v>166</v>
      </c>
      <c r="F8" s="619" t="s">
        <v>167</v>
      </c>
      <c r="G8" s="619" t="s">
        <v>174</v>
      </c>
      <c r="H8" s="372" t="s">
        <v>166</v>
      </c>
      <c r="I8" s="372" t="s">
        <v>167</v>
      </c>
      <c r="J8" s="619" t="s">
        <v>174</v>
      </c>
      <c r="K8" s="372" t="s">
        <v>166</v>
      </c>
      <c r="L8" s="372" t="s">
        <v>167</v>
      </c>
      <c r="M8" s="619" t="s">
        <v>174</v>
      </c>
      <c r="N8" s="372" t="s">
        <v>166</v>
      </c>
      <c r="O8" s="372" t="s">
        <v>167</v>
      </c>
      <c r="P8" s="619" t="s">
        <v>174</v>
      </c>
      <c r="Q8" s="372" t="s">
        <v>166</v>
      </c>
      <c r="R8" s="372" t="s">
        <v>167</v>
      </c>
      <c r="S8" s="619" t="s">
        <v>174</v>
      </c>
      <c r="T8" s="372" t="s">
        <v>166</v>
      </c>
      <c r="U8" s="372" t="s">
        <v>167</v>
      </c>
      <c r="V8" s="619" t="s">
        <v>174</v>
      </c>
      <c r="W8" s="372" t="s">
        <v>166</v>
      </c>
      <c r="X8" s="372" t="s">
        <v>167</v>
      </c>
      <c r="Y8" s="619" t="s">
        <v>174</v>
      </c>
      <c r="Z8" s="372" t="s">
        <v>166</v>
      </c>
      <c r="AA8" s="372" t="s">
        <v>167</v>
      </c>
      <c r="AB8" s="619" t="s">
        <v>174</v>
      </c>
      <c r="AC8" s="372" t="s">
        <v>166</v>
      </c>
      <c r="AD8" s="372" t="s">
        <v>167</v>
      </c>
      <c r="AE8" s="619" t="s">
        <v>174</v>
      </c>
      <c r="AF8" s="427"/>
      <c r="AG8" s="427" t="s">
        <v>166</v>
      </c>
      <c r="AH8" s="427" t="s">
        <v>167</v>
      </c>
      <c r="AI8" s="427" t="s">
        <v>44</v>
      </c>
      <c r="AJ8" s="452" t="s">
        <v>166</v>
      </c>
      <c r="AK8" s="452" t="s">
        <v>167</v>
      </c>
      <c r="AL8" s="427" t="s">
        <v>44</v>
      </c>
      <c r="AM8" s="452" t="s">
        <v>166</v>
      </c>
      <c r="AN8" s="452" t="s">
        <v>167</v>
      </c>
      <c r="AO8" s="427" t="s">
        <v>44</v>
      </c>
      <c r="AP8" s="452" t="s">
        <v>166</v>
      </c>
      <c r="AQ8" s="452" t="s">
        <v>167</v>
      </c>
      <c r="AR8" s="427" t="s">
        <v>44</v>
      </c>
      <c r="AS8" s="452" t="s">
        <v>166</v>
      </c>
      <c r="AT8" s="452" t="s">
        <v>167</v>
      </c>
      <c r="AU8" s="427" t="s">
        <v>44</v>
      </c>
      <c r="AV8" s="452" t="s">
        <v>166</v>
      </c>
      <c r="AW8" s="452" t="s">
        <v>167</v>
      </c>
      <c r="AX8" s="427" t="s">
        <v>44</v>
      </c>
      <c r="AY8" s="452" t="s">
        <v>166</v>
      </c>
      <c r="AZ8" s="452" t="s">
        <v>167</v>
      </c>
      <c r="BA8" s="427" t="s">
        <v>44</v>
      </c>
      <c r="BB8" s="452" t="s">
        <v>166</v>
      </c>
      <c r="BC8" s="452" t="s">
        <v>167</v>
      </c>
      <c r="BD8" s="427" t="s">
        <v>44</v>
      </c>
      <c r="BE8" s="452" t="s">
        <v>166</v>
      </c>
      <c r="BF8" s="452" t="s">
        <v>167</v>
      </c>
      <c r="BG8" s="427" t="s">
        <v>44</v>
      </c>
      <c r="BH8" s="427" t="s">
        <v>166</v>
      </c>
      <c r="BI8" s="427" t="s">
        <v>167</v>
      </c>
      <c r="BJ8" s="427" t="s">
        <v>44</v>
      </c>
    </row>
    <row r="9" spans="1:62" ht="18" customHeight="1">
      <c r="A9" s="622">
        <v>18</v>
      </c>
      <c r="B9" s="370">
        <f aca="true" t="shared" si="0" ref="B9:B40">IF(AG9*(1-$AE$6)&lt;&gt;0,AG9*(1-$AE$6),"")</f>
      </c>
      <c r="C9" s="371">
        <f aca="true" t="shared" si="1" ref="C9:C40">IF(AH9*(1-$AE$6)&lt;&gt;0,AH9*(1-$AE$6),"")</f>
      </c>
      <c r="D9" s="344" t="str">
        <f>IF(AI9=0," ",AI9)</f>
        <v> </v>
      </c>
      <c r="E9" s="370">
        <f aca="true" t="shared" si="2" ref="E9:E40">IF(AJ9*(1-$AE$6)&lt;&gt;0,AJ9*(1-$AE$6),"")</f>
      </c>
      <c r="F9" s="371">
        <f aca="true" t="shared" si="3" ref="F9:F40">IF(AK9*(1-$AE$6)&lt;&gt;0,AK9*(1-$AE$6),"")</f>
      </c>
      <c r="G9" s="344" t="str">
        <f>IF(AL9=0," ",AL9)</f>
        <v> </v>
      </c>
      <c r="H9" s="370">
        <f aca="true" t="shared" si="4" ref="H9:H40">IF(AM9*(1-$AE$6)&lt;&gt;0,AM9*(1-$AE$6),"")</f>
        <v>118</v>
      </c>
      <c r="I9" s="371">
        <f aca="true" t="shared" si="5" ref="I9:I40">IF(AN9*(1-$AE$6)&lt;&gt;0,AN9*(1-$AE$6),"")</f>
      </c>
      <c r="J9" s="344">
        <f>IF(AO9=0," ",AO9)</f>
        <v>12</v>
      </c>
      <c r="K9" s="370">
        <f aca="true" t="shared" si="6" ref="K9:K40">IF(AP9*(1-$AE$6)&lt;&gt;0,AP9*(1-$AE$6),"")</f>
        <v>172</v>
      </c>
      <c r="L9" s="371">
        <f aca="true" t="shared" si="7" ref="L9:L40">IF(AQ9*(1-$AE$6)&lt;&gt;0,AQ9*(1-$AE$6),"")</f>
      </c>
      <c r="M9" s="344">
        <f>IF(AR9=0," ",AR9)</f>
        <v>9</v>
      </c>
      <c r="N9" s="370">
        <f aca="true" t="shared" si="8" ref="N9:N40">IF(AS9*(1-$AE$6)&lt;&gt;0,AS9*(1-$AE$6),"")</f>
        <v>206</v>
      </c>
      <c r="O9" s="371">
        <f aca="true" t="shared" si="9" ref="O9:O40">IF(AT9*(1-$AE$6)&lt;&gt;0,AT9*(1-$AE$6),"")</f>
      </c>
      <c r="P9" s="344">
        <f>IF(AU9=0," ",AU9)</f>
        <v>8</v>
      </c>
      <c r="Q9" s="370">
        <f aca="true" t="shared" si="10" ref="Q9:Q40">IF(AV9*(1-$AE$6)&lt;&gt;0,AV9*(1-$AE$6),"")</f>
        <v>247</v>
      </c>
      <c r="R9" s="371">
        <f aca="true" t="shared" si="11" ref="R9:R40">IF(AW9*(1-$AE$6)&lt;&gt;0,AW9*(1-$AE$6),"")</f>
      </c>
      <c r="S9" s="344">
        <f>IF(AX9=0," ",AX9)</f>
        <v>7</v>
      </c>
      <c r="T9" s="370">
        <f aca="true" t="shared" si="12" ref="T9:T40">IF(AY9*(1-$AE$6)&lt;&gt;0,AY9*(1-$AE$6),"")</f>
      </c>
      <c r="U9" s="371">
        <f aca="true" t="shared" si="13" ref="U9:U40">IF(AZ9*(1-$AE$6)&lt;&gt;0,AZ9*(1-$AE$6),"")</f>
      </c>
      <c r="V9" s="344" t="str">
        <f>IF(BA9=0," ",BA9)</f>
        <v> </v>
      </c>
      <c r="W9" s="370">
        <f aca="true" t="shared" si="14" ref="W9:W40">IF(BB9*(1-$AE$6)&lt;&gt;0,BB9*(1-$AE$6),"")</f>
      </c>
      <c r="X9" s="371">
        <f aca="true" t="shared" si="15" ref="X9:X40">IF(BC9*(1-$AE$6)&lt;&gt;0,BC9*(1-$AE$6),"")</f>
      </c>
      <c r="Y9" s="344" t="str">
        <f>IF(BD9=0," ",BD9)</f>
        <v> </v>
      </c>
      <c r="Z9" s="370">
        <f aca="true" t="shared" si="16" ref="Z9:Z40">IF(BE9*(1-$AE$6)&lt;&gt;0,BE9*(1-$AE$6),"")</f>
      </c>
      <c r="AA9" s="371">
        <f aca="true" t="shared" si="17" ref="AA9:AA40">IF(BF9*(1-$AE$6)&lt;&gt;0,BF9*(1-$AE$6),"")</f>
      </c>
      <c r="AB9" s="344" t="str">
        <f>IF(BG9=0," ",BG9)</f>
        <v> </v>
      </c>
      <c r="AC9" s="370">
        <f aca="true" t="shared" si="18" ref="AC9:AC40">IF(BH9*(1-$AE$6)&lt;&gt;0,BH9*(1-$AE$6),"")</f>
      </c>
      <c r="AD9" s="371">
        <f aca="true" t="shared" si="19" ref="AD9:AD40">IF(BI9*(1-$AE$6)&lt;&gt;0,BI9*(1-$AE$6),"")</f>
      </c>
      <c r="AE9" s="344" t="str">
        <f>IF(BJ9=0," ",BJ9)</f>
        <v> </v>
      </c>
      <c r="AF9" s="428"/>
      <c r="AG9" s="453"/>
      <c r="AH9" s="453"/>
      <c r="AI9" s="428" t="s">
        <v>168</v>
      </c>
      <c r="AJ9" s="453">
        <v>0</v>
      </c>
      <c r="AK9" s="453"/>
      <c r="AL9" s="428">
        <v>0</v>
      </c>
      <c r="AM9" s="453">
        <v>118</v>
      </c>
      <c r="AN9" s="453"/>
      <c r="AO9" s="428">
        <v>12</v>
      </c>
      <c r="AP9" s="453">
        <v>172</v>
      </c>
      <c r="AQ9" s="453"/>
      <c r="AR9" s="428">
        <v>9</v>
      </c>
      <c r="AS9" s="453">
        <v>206</v>
      </c>
      <c r="AT9" s="453"/>
      <c r="AU9" s="428">
        <v>8</v>
      </c>
      <c r="AV9" s="453">
        <v>247</v>
      </c>
      <c r="AW9" s="453"/>
      <c r="AX9" s="428">
        <v>7</v>
      </c>
      <c r="AY9" s="453"/>
      <c r="AZ9" s="453"/>
      <c r="BA9" s="428" t="s">
        <v>168</v>
      </c>
      <c r="BB9" s="453"/>
      <c r="BC9" s="453"/>
      <c r="BD9" s="428" t="s">
        <v>168</v>
      </c>
      <c r="BE9" s="453"/>
      <c r="BF9" s="453"/>
      <c r="BG9" s="428" t="s">
        <v>168</v>
      </c>
      <c r="BH9" s="453"/>
      <c r="BI9" s="453"/>
      <c r="BJ9" s="428" t="s">
        <v>168</v>
      </c>
    </row>
    <row r="10" spans="1:62" ht="18" customHeight="1">
      <c r="A10" s="623">
        <v>21</v>
      </c>
      <c r="B10" s="348">
        <f t="shared" si="0"/>
      </c>
      <c r="C10" s="349">
        <f t="shared" si="1"/>
      </c>
      <c r="D10" s="347" t="str">
        <f aca="true" t="shared" si="20" ref="D10:D40">IF(AI10=0," ",AI10)</f>
        <v> </v>
      </c>
      <c r="E10" s="348">
        <f t="shared" si="2"/>
      </c>
      <c r="F10" s="349">
        <f t="shared" si="3"/>
      </c>
      <c r="G10" s="347" t="str">
        <f aca="true" t="shared" si="21" ref="G10:G40">IF(AL10=0," ",AL10)</f>
        <v> </v>
      </c>
      <c r="H10" s="348">
        <f t="shared" si="4"/>
        <v>121</v>
      </c>
      <c r="I10" s="349">
        <f t="shared" si="5"/>
      </c>
      <c r="J10" s="347">
        <f aca="true" t="shared" si="22" ref="J10:J40">IF(AO10=0," ",AO10)</f>
        <v>12</v>
      </c>
      <c r="K10" s="348">
        <f t="shared" si="6"/>
        <v>178</v>
      </c>
      <c r="L10" s="349">
        <f t="shared" si="7"/>
        <v>178</v>
      </c>
      <c r="M10" s="347">
        <f aca="true" t="shared" si="23" ref="M10:M40">IF(AR10=0," ",AR10)</f>
        <v>9</v>
      </c>
      <c r="N10" s="348">
        <f t="shared" si="8"/>
        <v>210</v>
      </c>
      <c r="O10" s="349">
        <f t="shared" si="9"/>
      </c>
      <c r="P10" s="347">
        <f aca="true" t="shared" si="24" ref="P10:P40">IF(AU10=0," ",AU10)</f>
        <v>7</v>
      </c>
      <c r="Q10" s="348">
        <f t="shared" si="10"/>
        <v>254</v>
      </c>
      <c r="R10" s="349">
        <f t="shared" si="11"/>
        <v>254</v>
      </c>
      <c r="S10" s="347">
        <f aca="true" t="shared" si="25" ref="S10:S40">IF(AX10=0," ",AX10)</f>
        <v>7</v>
      </c>
      <c r="T10" s="348">
        <f t="shared" si="12"/>
      </c>
      <c r="U10" s="349">
        <f t="shared" si="13"/>
        <v>350</v>
      </c>
      <c r="V10" s="347">
        <f aca="true" t="shared" si="26" ref="V10:V40">IF(BA10=0," ",BA10)</f>
        <v>5</v>
      </c>
      <c r="W10" s="348">
        <f t="shared" si="14"/>
      </c>
      <c r="X10" s="349">
        <f t="shared" si="15"/>
        <v>400</v>
      </c>
      <c r="Y10" s="347">
        <f aca="true" t="shared" si="27" ref="Y10:Y40">IF(BD10=0," ",BD10)</f>
        <v>4</v>
      </c>
      <c r="Z10" s="348">
        <f t="shared" si="16"/>
      </c>
      <c r="AA10" s="349">
        <f t="shared" si="17"/>
      </c>
      <c r="AB10" s="347" t="str">
        <f aca="true" t="shared" si="28" ref="AB10:AB40">IF(BG10=0," ",BG10)</f>
        <v> </v>
      </c>
      <c r="AC10" s="348">
        <f t="shared" si="18"/>
      </c>
      <c r="AD10" s="349">
        <f t="shared" si="19"/>
      </c>
      <c r="AE10" s="347" t="str">
        <f aca="true" t="shared" si="29" ref="AE10:AE40">IF(BJ10=0," ",BJ10)</f>
        <v> </v>
      </c>
      <c r="AF10" s="428"/>
      <c r="AG10" s="453"/>
      <c r="AH10" s="453"/>
      <c r="AI10" s="428" t="s">
        <v>168</v>
      </c>
      <c r="AJ10" s="453">
        <v>0</v>
      </c>
      <c r="AK10" s="453"/>
      <c r="AL10" s="428">
        <v>0</v>
      </c>
      <c r="AM10" s="453">
        <v>121</v>
      </c>
      <c r="AN10" s="453"/>
      <c r="AO10" s="428">
        <v>12</v>
      </c>
      <c r="AP10" s="453">
        <v>178</v>
      </c>
      <c r="AQ10" s="453">
        <v>178</v>
      </c>
      <c r="AR10" s="428">
        <v>9</v>
      </c>
      <c r="AS10" s="453">
        <v>210</v>
      </c>
      <c r="AT10" s="453"/>
      <c r="AU10" s="428">
        <v>7</v>
      </c>
      <c r="AV10" s="453">
        <v>254</v>
      </c>
      <c r="AW10" s="453">
        <v>254</v>
      </c>
      <c r="AX10" s="428">
        <v>7</v>
      </c>
      <c r="AY10" s="453"/>
      <c r="AZ10" s="453">
        <v>350</v>
      </c>
      <c r="BA10" s="428">
        <v>5</v>
      </c>
      <c r="BB10" s="453"/>
      <c r="BC10" s="453">
        <v>400</v>
      </c>
      <c r="BD10" s="428">
        <v>4</v>
      </c>
      <c r="BE10" s="453"/>
      <c r="BF10" s="453"/>
      <c r="BG10" s="428" t="s">
        <v>168</v>
      </c>
      <c r="BH10" s="453"/>
      <c r="BI10" s="453"/>
      <c r="BJ10" s="428" t="s">
        <v>168</v>
      </c>
    </row>
    <row r="11" spans="1:62" ht="18" customHeight="1">
      <c r="A11" s="623">
        <v>25</v>
      </c>
      <c r="B11" s="348">
        <f t="shared" si="0"/>
      </c>
      <c r="C11" s="349">
        <f t="shared" si="1"/>
      </c>
      <c r="D11" s="347" t="str">
        <f t="shared" si="20"/>
        <v> </v>
      </c>
      <c r="E11" s="348">
        <f t="shared" si="2"/>
      </c>
      <c r="F11" s="349">
        <f t="shared" si="3"/>
      </c>
      <c r="G11" s="347" t="str">
        <f t="shared" si="21"/>
        <v> </v>
      </c>
      <c r="H11" s="348">
        <f t="shared" si="4"/>
        <v>140</v>
      </c>
      <c r="I11" s="349">
        <f t="shared" si="5"/>
      </c>
      <c r="J11" s="347">
        <f t="shared" si="22"/>
        <v>12</v>
      </c>
      <c r="K11" s="348">
        <f t="shared" si="6"/>
        <v>206</v>
      </c>
      <c r="L11" s="349">
        <f t="shared" si="7"/>
      </c>
      <c r="M11" s="347">
        <f t="shared" si="23"/>
        <v>9</v>
      </c>
      <c r="N11" s="348">
        <f t="shared" si="8"/>
        <v>239</v>
      </c>
      <c r="O11" s="349">
        <f t="shared" si="9"/>
      </c>
      <c r="P11" s="347">
        <f t="shared" si="24"/>
        <v>7</v>
      </c>
      <c r="Q11" s="348">
        <f t="shared" si="10"/>
        <v>284</v>
      </c>
      <c r="R11" s="349">
        <f t="shared" si="11"/>
      </c>
      <c r="S11" s="347">
        <f t="shared" si="25"/>
        <v>7</v>
      </c>
      <c r="T11" s="348">
        <f t="shared" si="12"/>
      </c>
      <c r="U11" s="349">
        <f t="shared" si="13"/>
      </c>
      <c r="V11" s="347" t="str">
        <f t="shared" si="26"/>
        <v> </v>
      </c>
      <c r="W11" s="348">
        <f t="shared" si="14"/>
      </c>
      <c r="X11" s="349">
        <f t="shared" si="15"/>
      </c>
      <c r="Y11" s="347" t="str">
        <f t="shared" si="27"/>
        <v> </v>
      </c>
      <c r="Z11" s="348">
        <f t="shared" si="16"/>
      </c>
      <c r="AA11" s="349">
        <f t="shared" si="17"/>
      </c>
      <c r="AB11" s="347" t="str">
        <f t="shared" si="28"/>
        <v> </v>
      </c>
      <c r="AC11" s="348">
        <f t="shared" si="18"/>
      </c>
      <c r="AD11" s="349">
        <f t="shared" si="19"/>
      </c>
      <c r="AE11" s="347" t="str">
        <f t="shared" si="29"/>
        <v> </v>
      </c>
      <c r="AF11" s="428"/>
      <c r="AG11" s="453"/>
      <c r="AH11" s="453"/>
      <c r="AI11" s="428" t="s">
        <v>168</v>
      </c>
      <c r="AJ11" s="453">
        <v>0</v>
      </c>
      <c r="AK11" s="453"/>
      <c r="AL11" s="428">
        <v>0</v>
      </c>
      <c r="AM11" s="453">
        <v>140</v>
      </c>
      <c r="AN11" s="453"/>
      <c r="AO11" s="428">
        <v>12</v>
      </c>
      <c r="AP11" s="453">
        <v>206</v>
      </c>
      <c r="AQ11" s="453"/>
      <c r="AR11" s="428">
        <v>9</v>
      </c>
      <c r="AS11" s="453">
        <v>239</v>
      </c>
      <c r="AT11" s="453"/>
      <c r="AU11" s="428">
        <v>7</v>
      </c>
      <c r="AV11" s="453">
        <v>284</v>
      </c>
      <c r="AW11" s="453"/>
      <c r="AX11" s="428">
        <v>7</v>
      </c>
      <c r="AY11" s="453"/>
      <c r="AZ11" s="453"/>
      <c r="BA11" s="428" t="s">
        <v>168</v>
      </c>
      <c r="BB11" s="453"/>
      <c r="BC11" s="453"/>
      <c r="BD11" s="428" t="s">
        <v>168</v>
      </c>
      <c r="BE11" s="453"/>
      <c r="BF11" s="453"/>
      <c r="BG11" s="428" t="s">
        <v>168</v>
      </c>
      <c r="BH11" s="453"/>
      <c r="BI11" s="453"/>
      <c r="BJ11" s="428" t="s">
        <v>168</v>
      </c>
    </row>
    <row r="12" spans="1:62" ht="18" customHeight="1">
      <c r="A12" s="623">
        <v>27</v>
      </c>
      <c r="B12" s="348">
        <f t="shared" si="0"/>
      </c>
      <c r="C12" s="349">
        <f t="shared" si="1"/>
      </c>
      <c r="D12" s="347" t="str">
        <f t="shared" si="20"/>
        <v> </v>
      </c>
      <c r="E12" s="348">
        <f t="shared" si="2"/>
      </c>
      <c r="F12" s="349">
        <f t="shared" si="3"/>
      </c>
      <c r="G12" s="347" t="str">
        <f t="shared" si="21"/>
        <v> </v>
      </c>
      <c r="H12" s="348">
        <f t="shared" si="4"/>
      </c>
      <c r="I12" s="349">
        <f t="shared" si="5"/>
        <v>141</v>
      </c>
      <c r="J12" s="347">
        <f t="shared" si="22"/>
        <v>10</v>
      </c>
      <c r="K12" s="348">
        <f t="shared" si="6"/>
      </c>
      <c r="L12" s="349">
        <f t="shared" si="7"/>
      </c>
      <c r="M12" s="347" t="str">
        <f t="shared" si="23"/>
        <v> </v>
      </c>
      <c r="N12" s="348">
        <f t="shared" si="8"/>
      </c>
      <c r="O12" s="349">
        <f t="shared" si="9"/>
        <v>244.00000000000003</v>
      </c>
      <c r="P12" s="347">
        <f t="shared" si="24"/>
        <v>7</v>
      </c>
      <c r="Q12" s="348">
        <f t="shared" si="10"/>
      </c>
      <c r="R12" s="349">
        <f t="shared" si="11"/>
      </c>
      <c r="S12" s="347">
        <f t="shared" si="25"/>
        <v>6</v>
      </c>
      <c r="T12" s="348">
        <f t="shared" si="12"/>
      </c>
      <c r="U12" s="349">
        <f t="shared" si="13"/>
        <v>355</v>
      </c>
      <c r="V12" s="347">
        <f t="shared" si="26"/>
        <v>5</v>
      </c>
      <c r="W12" s="348">
        <f t="shared" si="14"/>
      </c>
      <c r="X12" s="349">
        <f t="shared" si="15"/>
        <v>412</v>
      </c>
      <c r="Y12" s="347">
        <f t="shared" si="27"/>
        <v>4</v>
      </c>
      <c r="Z12" s="348">
        <f t="shared" si="16"/>
      </c>
      <c r="AA12" s="349">
        <f t="shared" si="17"/>
      </c>
      <c r="AB12" s="347" t="str">
        <f t="shared" si="28"/>
        <v> </v>
      </c>
      <c r="AC12" s="348">
        <f t="shared" si="18"/>
      </c>
      <c r="AD12" s="349">
        <f t="shared" si="19"/>
      </c>
      <c r="AE12" s="347" t="str">
        <f t="shared" si="29"/>
        <v> </v>
      </c>
      <c r="AF12" s="428"/>
      <c r="AG12" s="453"/>
      <c r="AH12" s="453"/>
      <c r="AI12" s="428" t="s">
        <v>168</v>
      </c>
      <c r="AJ12" s="453"/>
      <c r="AK12" s="453"/>
      <c r="AL12" s="428"/>
      <c r="AM12" s="453"/>
      <c r="AN12" s="453">
        <v>141</v>
      </c>
      <c r="AO12" s="428">
        <v>10</v>
      </c>
      <c r="AP12" s="453"/>
      <c r="AQ12" s="453"/>
      <c r="AR12" s="428" t="s">
        <v>168</v>
      </c>
      <c r="AS12" s="453"/>
      <c r="AT12" s="453">
        <v>244.00000000000003</v>
      </c>
      <c r="AU12" s="428">
        <v>7</v>
      </c>
      <c r="AV12" s="453"/>
      <c r="AW12" s="453"/>
      <c r="AX12" s="428">
        <v>6</v>
      </c>
      <c r="AY12" s="453"/>
      <c r="AZ12" s="453">
        <v>355</v>
      </c>
      <c r="BA12" s="428">
        <v>5</v>
      </c>
      <c r="BB12" s="453"/>
      <c r="BC12" s="453">
        <v>412</v>
      </c>
      <c r="BD12" s="428">
        <v>4</v>
      </c>
      <c r="BE12" s="453"/>
      <c r="BF12" s="453"/>
      <c r="BG12" s="428" t="s">
        <v>168</v>
      </c>
      <c r="BH12" s="453"/>
      <c r="BI12" s="453"/>
      <c r="BJ12" s="428" t="s">
        <v>168</v>
      </c>
    </row>
    <row r="13" spans="1:62" ht="18" customHeight="1">
      <c r="A13" s="623">
        <v>28</v>
      </c>
      <c r="B13" s="348">
        <f t="shared" si="0"/>
      </c>
      <c r="C13" s="349">
        <f t="shared" si="1"/>
      </c>
      <c r="D13" s="347" t="str">
        <f t="shared" si="20"/>
        <v> </v>
      </c>
      <c r="E13" s="348">
        <f t="shared" si="2"/>
        <v>130</v>
      </c>
      <c r="F13" s="349">
        <f t="shared" si="3"/>
      </c>
      <c r="G13" s="347">
        <f t="shared" si="21"/>
        <v>12</v>
      </c>
      <c r="H13" s="348">
        <f t="shared" si="4"/>
        <v>142</v>
      </c>
      <c r="I13" s="349">
        <f t="shared" si="5"/>
      </c>
      <c r="J13" s="347">
        <f t="shared" si="22"/>
        <v>10</v>
      </c>
      <c r="K13" s="348">
        <f t="shared" si="6"/>
        <v>212</v>
      </c>
      <c r="L13" s="349">
        <f t="shared" si="7"/>
      </c>
      <c r="M13" s="347">
        <f t="shared" si="23"/>
        <v>9</v>
      </c>
      <c r="N13" s="348">
        <f t="shared" si="8"/>
        <v>247</v>
      </c>
      <c r="O13" s="349">
        <f t="shared" si="9"/>
      </c>
      <c r="P13" s="347">
        <f t="shared" si="24"/>
        <v>7</v>
      </c>
      <c r="Q13" s="348">
        <f t="shared" si="10"/>
        <v>296</v>
      </c>
      <c r="R13" s="349">
        <f t="shared" si="11"/>
      </c>
      <c r="S13" s="347">
        <f t="shared" si="25"/>
        <v>6</v>
      </c>
      <c r="T13" s="348">
        <f t="shared" si="12"/>
      </c>
      <c r="U13" s="349">
        <f t="shared" si="13"/>
      </c>
      <c r="V13" s="347" t="str">
        <f t="shared" si="26"/>
        <v> </v>
      </c>
      <c r="W13" s="348">
        <f t="shared" si="14"/>
      </c>
      <c r="X13" s="349">
        <f t="shared" si="15"/>
      </c>
      <c r="Y13" s="347" t="str">
        <f t="shared" si="27"/>
        <v> </v>
      </c>
      <c r="Z13" s="348">
        <f t="shared" si="16"/>
      </c>
      <c r="AA13" s="349">
        <f t="shared" si="17"/>
      </c>
      <c r="AB13" s="347" t="str">
        <f t="shared" si="28"/>
        <v> </v>
      </c>
      <c r="AC13" s="348">
        <f t="shared" si="18"/>
      </c>
      <c r="AD13" s="349">
        <f t="shared" si="19"/>
      </c>
      <c r="AE13" s="347" t="str">
        <f t="shared" si="29"/>
        <v> </v>
      </c>
      <c r="AF13" s="428"/>
      <c r="AG13" s="453"/>
      <c r="AH13" s="453"/>
      <c r="AI13" s="428" t="s">
        <v>168</v>
      </c>
      <c r="AJ13" s="453">
        <v>130</v>
      </c>
      <c r="AK13" s="453"/>
      <c r="AL13" s="428">
        <v>12</v>
      </c>
      <c r="AM13" s="453">
        <v>142</v>
      </c>
      <c r="AN13" s="453"/>
      <c r="AO13" s="428">
        <v>10</v>
      </c>
      <c r="AP13" s="453">
        <v>212</v>
      </c>
      <c r="AQ13" s="453"/>
      <c r="AR13" s="428">
        <v>9</v>
      </c>
      <c r="AS13" s="453">
        <v>247</v>
      </c>
      <c r="AT13" s="453"/>
      <c r="AU13" s="428">
        <v>7</v>
      </c>
      <c r="AV13" s="453">
        <v>296</v>
      </c>
      <c r="AW13" s="453"/>
      <c r="AX13" s="428">
        <v>6</v>
      </c>
      <c r="AY13" s="453"/>
      <c r="AZ13" s="453"/>
      <c r="BA13" s="428" t="s">
        <v>168</v>
      </c>
      <c r="BB13" s="453"/>
      <c r="BC13" s="453"/>
      <c r="BD13" s="428" t="s">
        <v>168</v>
      </c>
      <c r="BE13" s="453"/>
      <c r="BF13" s="453"/>
      <c r="BG13" s="428" t="s">
        <v>168</v>
      </c>
      <c r="BH13" s="453"/>
      <c r="BI13" s="453"/>
      <c r="BJ13" s="428" t="s">
        <v>168</v>
      </c>
    </row>
    <row r="14" spans="1:62" ht="18" customHeight="1">
      <c r="A14" s="623">
        <v>32</v>
      </c>
      <c r="B14" s="348">
        <f t="shared" si="0"/>
      </c>
      <c r="C14" s="349">
        <f t="shared" si="1"/>
      </c>
      <c r="D14" s="350" t="str">
        <f t="shared" si="20"/>
        <v> </v>
      </c>
      <c r="E14" s="348">
        <f t="shared" si="2"/>
        <v>144</v>
      </c>
      <c r="F14" s="349">
        <f t="shared" si="3"/>
      </c>
      <c r="G14" s="350">
        <f t="shared" si="21"/>
        <v>12</v>
      </c>
      <c r="H14" s="348">
        <f t="shared" si="4"/>
        <v>149</v>
      </c>
      <c r="I14" s="349">
        <f t="shared" si="5"/>
      </c>
      <c r="J14" s="350">
        <f t="shared" si="22"/>
        <v>10</v>
      </c>
      <c r="K14" s="348">
        <f t="shared" si="6"/>
        <v>223</v>
      </c>
      <c r="L14" s="349">
        <f t="shared" si="7"/>
      </c>
      <c r="M14" s="350">
        <f t="shared" si="23"/>
        <v>8</v>
      </c>
      <c r="N14" s="348">
        <f t="shared" si="8"/>
        <v>261</v>
      </c>
      <c r="O14" s="349">
        <f t="shared" si="9"/>
      </c>
      <c r="P14" s="350">
        <f t="shared" si="24"/>
        <v>7</v>
      </c>
      <c r="Q14" s="348">
        <f t="shared" si="10"/>
        <v>312</v>
      </c>
      <c r="R14" s="349">
        <f t="shared" si="11"/>
      </c>
      <c r="S14" s="350">
        <f t="shared" si="25"/>
        <v>6</v>
      </c>
      <c r="T14" s="348">
        <f t="shared" si="12"/>
      </c>
      <c r="U14" s="349">
        <f t="shared" si="13"/>
      </c>
      <c r="V14" s="350" t="str">
        <f t="shared" si="26"/>
        <v> </v>
      </c>
      <c r="W14" s="348">
        <f t="shared" si="14"/>
      </c>
      <c r="X14" s="349">
        <f t="shared" si="15"/>
      </c>
      <c r="Y14" s="350" t="str">
        <f t="shared" si="27"/>
        <v> </v>
      </c>
      <c r="Z14" s="348">
        <f t="shared" si="16"/>
      </c>
      <c r="AA14" s="349">
        <f t="shared" si="17"/>
      </c>
      <c r="AB14" s="350" t="str">
        <f t="shared" si="28"/>
        <v> </v>
      </c>
      <c r="AC14" s="348">
        <f t="shared" si="18"/>
      </c>
      <c r="AD14" s="349">
        <f t="shared" si="19"/>
      </c>
      <c r="AE14" s="350" t="str">
        <f t="shared" si="29"/>
        <v> </v>
      </c>
      <c r="AF14" s="429"/>
      <c r="AG14" s="453"/>
      <c r="AH14" s="453"/>
      <c r="AI14" s="429" t="s">
        <v>168</v>
      </c>
      <c r="AJ14" s="453">
        <v>144</v>
      </c>
      <c r="AK14" s="453"/>
      <c r="AL14" s="429">
        <v>12</v>
      </c>
      <c r="AM14" s="453">
        <v>149</v>
      </c>
      <c r="AN14" s="453"/>
      <c r="AO14" s="429">
        <v>10</v>
      </c>
      <c r="AP14" s="453">
        <v>223</v>
      </c>
      <c r="AQ14" s="453"/>
      <c r="AR14" s="429">
        <v>8</v>
      </c>
      <c r="AS14" s="453">
        <v>261</v>
      </c>
      <c r="AT14" s="453"/>
      <c r="AU14" s="429">
        <v>7</v>
      </c>
      <c r="AV14" s="453">
        <v>312</v>
      </c>
      <c r="AW14" s="453"/>
      <c r="AX14" s="429">
        <v>6</v>
      </c>
      <c r="AY14" s="453"/>
      <c r="AZ14" s="453"/>
      <c r="BA14" s="429" t="s">
        <v>168</v>
      </c>
      <c r="BB14" s="453"/>
      <c r="BC14" s="453"/>
      <c r="BD14" s="429" t="s">
        <v>168</v>
      </c>
      <c r="BE14" s="453"/>
      <c r="BF14" s="453"/>
      <c r="BG14" s="429" t="s">
        <v>168</v>
      </c>
      <c r="BH14" s="453"/>
      <c r="BI14" s="453"/>
      <c r="BJ14" s="429" t="s">
        <v>168</v>
      </c>
    </row>
    <row r="15" spans="1:62" ht="18" customHeight="1">
      <c r="A15" s="623">
        <v>35</v>
      </c>
      <c r="B15" s="348">
        <f t="shared" si="0"/>
      </c>
      <c r="C15" s="349">
        <f t="shared" si="1"/>
      </c>
      <c r="D15" s="350" t="str">
        <f t="shared" si="20"/>
        <v> </v>
      </c>
      <c r="E15" s="348">
        <f t="shared" si="2"/>
        <v>148</v>
      </c>
      <c r="F15" s="349">
        <f t="shared" si="3"/>
      </c>
      <c r="G15" s="350">
        <f t="shared" si="21"/>
        <v>12</v>
      </c>
      <c r="H15" s="348">
        <f t="shared" si="4"/>
        <v>158</v>
      </c>
      <c r="I15" s="349">
        <f t="shared" si="5"/>
        <v>158</v>
      </c>
      <c r="J15" s="350">
        <f t="shared" si="22"/>
        <v>10</v>
      </c>
      <c r="K15" s="348">
        <f t="shared" si="6"/>
        <v>224</v>
      </c>
      <c r="L15" s="349">
        <f t="shared" si="7"/>
        <v>224</v>
      </c>
      <c r="M15" s="350">
        <f t="shared" si="23"/>
        <v>8</v>
      </c>
      <c r="N15" s="348">
        <f t="shared" si="8"/>
        <v>275</v>
      </c>
      <c r="O15" s="349">
        <f t="shared" si="9"/>
      </c>
      <c r="P15" s="350">
        <f t="shared" si="24"/>
        <v>7</v>
      </c>
      <c r="Q15" s="348">
        <f t="shared" si="10"/>
        <v>329.00000000000006</v>
      </c>
      <c r="R15" s="349">
        <f t="shared" si="11"/>
        <v>329.00000000000006</v>
      </c>
      <c r="S15" s="350">
        <f t="shared" si="25"/>
        <v>6</v>
      </c>
      <c r="T15" s="348">
        <f t="shared" si="12"/>
      </c>
      <c r="U15" s="349">
        <f t="shared" si="13"/>
        <v>400</v>
      </c>
      <c r="V15" s="350">
        <f t="shared" si="26"/>
        <v>5</v>
      </c>
      <c r="W15" s="348">
        <f t="shared" si="14"/>
      </c>
      <c r="X15" s="349">
        <f t="shared" si="15"/>
        <v>464</v>
      </c>
      <c r="Y15" s="350">
        <f t="shared" si="27"/>
        <v>4</v>
      </c>
      <c r="Z15" s="348">
        <f t="shared" si="16"/>
      </c>
      <c r="AA15" s="349">
        <f t="shared" si="17"/>
        <v>565</v>
      </c>
      <c r="AB15" s="350">
        <f t="shared" si="28"/>
        <v>4</v>
      </c>
      <c r="AC15" s="348">
        <f t="shared" si="18"/>
      </c>
      <c r="AD15" s="349">
        <f t="shared" si="19"/>
        <v>676</v>
      </c>
      <c r="AE15" s="350">
        <f t="shared" si="29"/>
        <v>4</v>
      </c>
      <c r="AF15" s="429"/>
      <c r="AG15" s="453"/>
      <c r="AH15" s="453"/>
      <c r="AI15" s="429" t="s">
        <v>168</v>
      </c>
      <c r="AJ15" s="453">
        <v>148</v>
      </c>
      <c r="AK15" s="453"/>
      <c r="AL15" s="429">
        <v>12</v>
      </c>
      <c r="AM15" s="453">
        <v>158</v>
      </c>
      <c r="AN15" s="453">
        <v>158</v>
      </c>
      <c r="AO15" s="429">
        <v>10</v>
      </c>
      <c r="AP15" s="453">
        <v>224</v>
      </c>
      <c r="AQ15" s="453">
        <v>224</v>
      </c>
      <c r="AR15" s="429">
        <v>8</v>
      </c>
      <c r="AS15" s="453">
        <v>275</v>
      </c>
      <c r="AT15" s="453"/>
      <c r="AU15" s="429">
        <v>7</v>
      </c>
      <c r="AV15" s="453">
        <v>329.00000000000006</v>
      </c>
      <c r="AW15" s="453">
        <v>329.00000000000006</v>
      </c>
      <c r="AX15" s="429">
        <v>6</v>
      </c>
      <c r="AY15" s="453"/>
      <c r="AZ15" s="453">
        <v>400</v>
      </c>
      <c r="BA15" s="429">
        <v>5</v>
      </c>
      <c r="BB15" s="453"/>
      <c r="BC15" s="453">
        <v>464</v>
      </c>
      <c r="BD15" s="429">
        <v>4</v>
      </c>
      <c r="BE15" s="453"/>
      <c r="BF15" s="453">
        <v>565</v>
      </c>
      <c r="BG15" s="429">
        <v>4</v>
      </c>
      <c r="BH15" s="453"/>
      <c r="BI15" s="453">
        <v>676</v>
      </c>
      <c r="BJ15" s="429">
        <v>4</v>
      </c>
    </row>
    <row r="16" spans="1:62" ht="18" customHeight="1">
      <c r="A16" s="623">
        <v>38</v>
      </c>
      <c r="B16" s="348">
        <f t="shared" si="0"/>
      </c>
      <c r="C16" s="349">
        <f t="shared" si="1"/>
      </c>
      <c r="D16" s="350" t="str">
        <f t="shared" si="20"/>
        <v> </v>
      </c>
      <c r="E16" s="348">
        <f t="shared" si="2"/>
        <v>152</v>
      </c>
      <c r="F16" s="349">
        <f t="shared" si="3"/>
      </c>
      <c r="G16" s="350">
        <f t="shared" si="21"/>
        <v>10</v>
      </c>
      <c r="H16" s="348">
        <f t="shared" si="4"/>
        <v>166</v>
      </c>
      <c r="I16" s="349">
        <f t="shared" si="5"/>
      </c>
      <c r="J16" s="350">
        <f t="shared" si="22"/>
        <v>9</v>
      </c>
      <c r="K16" s="348">
        <f t="shared" si="6"/>
        <v>227</v>
      </c>
      <c r="L16" s="349">
        <f t="shared" si="7"/>
      </c>
      <c r="M16" s="350">
        <f t="shared" si="23"/>
        <v>8</v>
      </c>
      <c r="N16" s="348">
        <f t="shared" si="8"/>
        <v>308</v>
      </c>
      <c r="O16" s="349">
        <f t="shared" si="9"/>
      </c>
      <c r="P16" s="350">
        <f t="shared" si="24"/>
        <v>7</v>
      </c>
      <c r="Q16" s="348">
        <f t="shared" si="10"/>
        <v>370</v>
      </c>
      <c r="R16" s="349">
        <f t="shared" si="11"/>
      </c>
      <c r="S16" s="350">
        <f t="shared" si="25"/>
        <v>6</v>
      </c>
      <c r="T16" s="348">
        <f t="shared" si="12"/>
      </c>
      <c r="U16" s="349">
        <f t="shared" si="13"/>
      </c>
      <c r="V16" s="350" t="str">
        <f t="shared" si="26"/>
        <v> </v>
      </c>
      <c r="W16" s="348">
        <f t="shared" si="14"/>
      </c>
      <c r="X16" s="349">
        <f t="shared" si="15"/>
      </c>
      <c r="Y16" s="350" t="str">
        <f t="shared" si="27"/>
        <v> </v>
      </c>
      <c r="Z16" s="348">
        <f t="shared" si="16"/>
      </c>
      <c r="AA16" s="349">
        <f t="shared" si="17"/>
      </c>
      <c r="AB16" s="350" t="str">
        <f t="shared" si="28"/>
        <v> </v>
      </c>
      <c r="AC16" s="348">
        <f t="shared" si="18"/>
      </c>
      <c r="AD16" s="349">
        <f t="shared" si="19"/>
      </c>
      <c r="AE16" s="350" t="str">
        <f t="shared" si="29"/>
        <v> </v>
      </c>
      <c r="AF16" s="429"/>
      <c r="AG16" s="453"/>
      <c r="AH16" s="453"/>
      <c r="AI16" s="429" t="s">
        <v>168</v>
      </c>
      <c r="AJ16" s="453">
        <v>152</v>
      </c>
      <c r="AK16" s="453"/>
      <c r="AL16" s="429">
        <v>10</v>
      </c>
      <c r="AM16" s="453">
        <v>166</v>
      </c>
      <c r="AN16" s="453"/>
      <c r="AO16" s="429">
        <v>9</v>
      </c>
      <c r="AP16" s="453">
        <v>227</v>
      </c>
      <c r="AQ16" s="453"/>
      <c r="AR16" s="429">
        <v>8</v>
      </c>
      <c r="AS16" s="453">
        <v>308</v>
      </c>
      <c r="AT16" s="453"/>
      <c r="AU16" s="429">
        <v>7</v>
      </c>
      <c r="AV16" s="453">
        <v>370</v>
      </c>
      <c r="AW16" s="453"/>
      <c r="AX16" s="429">
        <v>6</v>
      </c>
      <c r="AY16" s="453"/>
      <c r="AZ16" s="453"/>
      <c r="BA16" s="429" t="s">
        <v>168</v>
      </c>
      <c r="BB16" s="453"/>
      <c r="BC16" s="453"/>
      <c r="BD16" s="429" t="s">
        <v>168</v>
      </c>
      <c r="BE16" s="453"/>
      <c r="BF16" s="453"/>
      <c r="BG16" s="429" t="s">
        <v>168</v>
      </c>
      <c r="BH16" s="453"/>
      <c r="BI16" s="453"/>
      <c r="BJ16" s="429" t="s">
        <v>168</v>
      </c>
    </row>
    <row r="17" spans="1:62" ht="18" customHeight="1">
      <c r="A17" s="623">
        <v>42</v>
      </c>
      <c r="B17" s="348">
        <f t="shared" si="0"/>
      </c>
      <c r="C17" s="349">
        <f t="shared" si="1"/>
      </c>
      <c r="D17" s="350" t="str">
        <f t="shared" si="20"/>
        <v> </v>
      </c>
      <c r="E17" s="348">
        <f t="shared" si="2"/>
        <v>158</v>
      </c>
      <c r="F17" s="349">
        <f t="shared" si="3"/>
      </c>
      <c r="G17" s="350">
        <f t="shared" si="21"/>
        <v>11</v>
      </c>
      <c r="H17" s="348">
        <f t="shared" si="4"/>
        <v>167</v>
      </c>
      <c r="I17" s="349">
        <f t="shared" si="5"/>
        <v>167</v>
      </c>
      <c r="J17" s="350">
        <f t="shared" si="22"/>
        <v>9</v>
      </c>
      <c r="K17" s="348">
        <f t="shared" si="6"/>
        <v>229</v>
      </c>
      <c r="L17" s="349">
        <f t="shared" si="7"/>
        <v>229</v>
      </c>
      <c r="M17" s="350">
        <f t="shared" si="23"/>
        <v>7</v>
      </c>
      <c r="N17" s="348">
        <f t="shared" si="8"/>
        <v>321</v>
      </c>
      <c r="O17" s="349">
        <f t="shared" si="9"/>
        <v>321</v>
      </c>
      <c r="P17" s="350">
        <f t="shared" si="24"/>
        <v>7</v>
      </c>
      <c r="Q17" s="348">
        <f t="shared" si="10"/>
      </c>
      <c r="R17" s="349">
        <f t="shared" si="11"/>
      </c>
      <c r="S17" s="350" t="str">
        <f t="shared" si="25"/>
        <v> </v>
      </c>
      <c r="T17" s="348">
        <f t="shared" si="12"/>
      </c>
      <c r="U17" s="349">
        <f t="shared" si="13"/>
        <v>467</v>
      </c>
      <c r="V17" s="350">
        <f t="shared" si="26"/>
        <v>5</v>
      </c>
      <c r="W17" s="348">
        <f t="shared" si="14"/>
      </c>
      <c r="X17" s="349">
        <f t="shared" si="15"/>
        <v>543</v>
      </c>
      <c r="Y17" s="350">
        <f t="shared" si="27"/>
        <v>4</v>
      </c>
      <c r="Z17" s="348">
        <f t="shared" si="16"/>
      </c>
      <c r="AA17" s="349">
        <f t="shared" si="17"/>
        <v>589</v>
      </c>
      <c r="AB17" s="350">
        <f t="shared" si="28"/>
        <v>4</v>
      </c>
      <c r="AC17" s="348">
        <f t="shared" si="18"/>
      </c>
      <c r="AD17" s="349">
        <f t="shared" si="19"/>
        <v>703</v>
      </c>
      <c r="AE17" s="350">
        <f t="shared" si="29"/>
        <v>3</v>
      </c>
      <c r="AF17" s="429"/>
      <c r="AG17" s="453"/>
      <c r="AH17" s="453"/>
      <c r="AI17" s="429" t="s">
        <v>168</v>
      </c>
      <c r="AJ17" s="453">
        <v>158</v>
      </c>
      <c r="AK17" s="453"/>
      <c r="AL17" s="429">
        <v>11</v>
      </c>
      <c r="AM17" s="453">
        <v>167</v>
      </c>
      <c r="AN17" s="453">
        <v>167</v>
      </c>
      <c r="AO17" s="429">
        <v>9</v>
      </c>
      <c r="AP17" s="453">
        <v>229</v>
      </c>
      <c r="AQ17" s="453">
        <v>229</v>
      </c>
      <c r="AR17" s="429">
        <v>7</v>
      </c>
      <c r="AS17" s="453">
        <v>321</v>
      </c>
      <c r="AT17" s="453">
        <v>321</v>
      </c>
      <c r="AU17" s="429">
        <v>7</v>
      </c>
      <c r="AV17" s="453"/>
      <c r="AW17" s="453"/>
      <c r="AX17" s="429" t="s">
        <v>168</v>
      </c>
      <c r="AY17" s="453"/>
      <c r="AZ17" s="453">
        <v>467</v>
      </c>
      <c r="BA17" s="429">
        <v>5</v>
      </c>
      <c r="BB17" s="453"/>
      <c r="BC17" s="453">
        <v>543</v>
      </c>
      <c r="BD17" s="429">
        <v>4</v>
      </c>
      <c r="BE17" s="453"/>
      <c r="BF17" s="453">
        <v>589</v>
      </c>
      <c r="BG17" s="429">
        <v>4</v>
      </c>
      <c r="BH17" s="453"/>
      <c r="BI17" s="453">
        <v>703</v>
      </c>
      <c r="BJ17" s="429">
        <v>3</v>
      </c>
    </row>
    <row r="18" spans="1:62" ht="18" customHeight="1">
      <c r="A18" s="623">
        <v>45</v>
      </c>
      <c r="B18" s="348">
        <f t="shared" si="0"/>
      </c>
      <c r="C18" s="349">
        <f t="shared" si="1"/>
      </c>
      <c r="D18" s="350" t="str">
        <f t="shared" si="20"/>
        <v> </v>
      </c>
      <c r="E18" s="348">
        <f t="shared" si="2"/>
        <v>161</v>
      </c>
      <c r="F18" s="349">
        <f t="shared" si="3"/>
      </c>
      <c r="G18" s="350">
        <f t="shared" si="21"/>
        <v>10</v>
      </c>
      <c r="H18" s="348">
        <f t="shared" si="4"/>
        <v>170</v>
      </c>
      <c r="I18" s="349">
        <f t="shared" si="5"/>
      </c>
      <c r="J18" s="350">
        <f t="shared" si="22"/>
        <v>9</v>
      </c>
      <c r="K18" s="348">
        <f t="shared" si="6"/>
        <v>234</v>
      </c>
      <c r="L18" s="349">
        <f t="shared" si="7"/>
      </c>
      <c r="M18" s="350">
        <f t="shared" si="23"/>
        <v>7</v>
      </c>
      <c r="N18" s="348">
        <f t="shared" si="8"/>
        <v>326</v>
      </c>
      <c r="O18" s="349">
        <f t="shared" si="9"/>
      </c>
      <c r="P18" s="350">
        <f t="shared" si="24"/>
        <v>7</v>
      </c>
      <c r="Q18" s="348">
        <f t="shared" si="10"/>
      </c>
      <c r="R18" s="349">
        <f t="shared" si="11"/>
      </c>
      <c r="S18" s="350" t="str">
        <f t="shared" si="25"/>
        <v> </v>
      </c>
      <c r="T18" s="348">
        <f t="shared" si="12"/>
      </c>
      <c r="U18" s="349">
        <f t="shared" si="13"/>
      </c>
      <c r="V18" s="350" t="str">
        <f t="shared" si="26"/>
        <v> </v>
      </c>
      <c r="W18" s="348">
        <f t="shared" si="14"/>
      </c>
      <c r="X18" s="349">
        <f t="shared" si="15"/>
      </c>
      <c r="Y18" s="350" t="str">
        <f t="shared" si="27"/>
        <v> </v>
      </c>
      <c r="Z18" s="348">
        <f t="shared" si="16"/>
      </c>
      <c r="AA18" s="349">
        <f t="shared" si="17"/>
      </c>
      <c r="AB18" s="350" t="str">
        <f t="shared" si="28"/>
        <v> </v>
      </c>
      <c r="AC18" s="348">
        <f t="shared" si="18"/>
      </c>
      <c r="AD18" s="349">
        <f t="shared" si="19"/>
      </c>
      <c r="AE18" s="350" t="str">
        <f t="shared" si="29"/>
        <v> </v>
      </c>
      <c r="AF18" s="429"/>
      <c r="AG18" s="453"/>
      <c r="AH18" s="453"/>
      <c r="AI18" s="429" t="s">
        <v>168</v>
      </c>
      <c r="AJ18" s="453">
        <v>161</v>
      </c>
      <c r="AK18" s="453"/>
      <c r="AL18" s="429">
        <v>10</v>
      </c>
      <c r="AM18" s="453">
        <v>170</v>
      </c>
      <c r="AN18" s="453"/>
      <c r="AO18" s="429">
        <v>9</v>
      </c>
      <c r="AP18" s="453">
        <v>234</v>
      </c>
      <c r="AQ18" s="453"/>
      <c r="AR18" s="429">
        <v>7</v>
      </c>
      <c r="AS18" s="453">
        <v>326</v>
      </c>
      <c r="AT18" s="453"/>
      <c r="AU18" s="429">
        <v>7</v>
      </c>
      <c r="AV18" s="453"/>
      <c r="AW18" s="453"/>
      <c r="AX18" s="429" t="s">
        <v>168</v>
      </c>
      <c r="AY18" s="453"/>
      <c r="AZ18" s="453"/>
      <c r="BA18" s="429" t="s">
        <v>168</v>
      </c>
      <c r="BB18" s="453"/>
      <c r="BC18" s="453"/>
      <c r="BD18" s="429" t="s">
        <v>168</v>
      </c>
      <c r="BE18" s="453"/>
      <c r="BF18" s="453"/>
      <c r="BG18" s="429" t="s">
        <v>168</v>
      </c>
      <c r="BH18" s="453"/>
      <c r="BI18" s="453"/>
      <c r="BJ18" s="429" t="s">
        <v>168</v>
      </c>
    </row>
    <row r="19" spans="1:62" ht="18" customHeight="1">
      <c r="A19" s="623">
        <v>48</v>
      </c>
      <c r="B19" s="348">
        <f t="shared" si="0"/>
      </c>
      <c r="C19" s="349">
        <f t="shared" si="1"/>
        <v>162</v>
      </c>
      <c r="D19" s="350">
        <f t="shared" si="20"/>
        <v>11</v>
      </c>
      <c r="E19" s="348">
        <f t="shared" si="2"/>
        <v>163</v>
      </c>
      <c r="F19" s="349">
        <f t="shared" si="3"/>
      </c>
      <c r="G19" s="350">
        <f t="shared" si="21"/>
        <v>10</v>
      </c>
      <c r="H19" s="348">
        <f t="shared" si="4"/>
        <v>172</v>
      </c>
      <c r="I19" s="349">
        <f t="shared" si="5"/>
        <v>172</v>
      </c>
      <c r="J19" s="350">
        <f t="shared" si="22"/>
        <v>9</v>
      </c>
      <c r="K19" s="348">
        <f t="shared" si="6"/>
        <v>238.99999999999997</v>
      </c>
      <c r="L19" s="349">
        <f t="shared" si="7"/>
        <v>238.99999999999997</v>
      </c>
      <c r="M19" s="350">
        <f t="shared" si="23"/>
        <v>7</v>
      </c>
      <c r="N19" s="348">
        <f t="shared" si="8"/>
        <v>327</v>
      </c>
      <c r="O19" s="349">
        <f t="shared" si="9"/>
        <v>327</v>
      </c>
      <c r="P19" s="350">
        <f t="shared" si="24"/>
        <v>6</v>
      </c>
      <c r="Q19" s="348">
        <f t="shared" si="10"/>
      </c>
      <c r="R19" s="349">
        <f t="shared" si="11"/>
        <v>433.00000000000006</v>
      </c>
      <c r="S19" s="350">
        <f t="shared" si="25"/>
        <v>5</v>
      </c>
      <c r="T19" s="348">
        <f t="shared" si="12"/>
      </c>
      <c r="U19" s="349">
        <f t="shared" si="13"/>
        <v>519</v>
      </c>
      <c r="V19" s="350">
        <f t="shared" si="26"/>
        <v>5</v>
      </c>
      <c r="W19" s="348">
        <f t="shared" si="14"/>
      </c>
      <c r="X19" s="349">
        <f t="shared" si="15"/>
        <v>603</v>
      </c>
      <c r="Y19" s="350">
        <f t="shared" si="27"/>
        <v>4</v>
      </c>
      <c r="Z19" s="348">
        <f t="shared" si="16"/>
      </c>
      <c r="AA19" s="349">
        <f t="shared" si="17"/>
        <v>607.0000000000001</v>
      </c>
      <c r="AB19" s="350">
        <f t="shared" si="28"/>
        <v>4</v>
      </c>
      <c r="AC19" s="348">
        <f t="shared" si="18"/>
      </c>
      <c r="AD19" s="349">
        <f t="shared" si="19"/>
        <v>733</v>
      </c>
      <c r="AE19" s="350">
        <f t="shared" si="29"/>
        <v>3</v>
      </c>
      <c r="AF19" s="429"/>
      <c r="AG19" s="453"/>
      <c r="AH19" s="453">
        <v>162</v>
      </c>
      <c r="AI19" s="429">
        <v>11</v>
      </c>
      <c r="AJ19" s="453">
        <v>163</v>
      </c>
      <c r="AK19" s="453"/>
      <c r="AL19" s="429">
        <v>10</v>
      </c>
      <c r="AM19" s="453">
        <v>172</v>
      </c>
      <c r="AN19" s="453">
        <v>172</v>
      </c>
      <c r="AO19" s="429">
        <v>9</v>
      </c>
      <c r="AP19" s="453">
        <v>238.99999999999997</v>
      </c>
      <c r="AQ19" s="453">
        <v>238.99999999999997</v>
      </c>
      <c r="AR19" s="429">
        <v>7</v>
      </c>
      <c r="AS19" s="453">
        <v>327</v>
      </c>
      <c r="AT19" s="453">
        <v>327</v>
      </c>
      <c r="AU19" s="429">
        <v>6</v>
      </c>
      <c r="AV19" s="453"/>
      <c r="AW19" s="453">
        <v>433.00000000000006</v>
      </c>
      <c r="AX19" s="429">
        <v>5</v>
      </c>
      <c r="AY19" s="453"/>
      <c r="AZ19" s="453">
        <v>519</v>
      </c>
      <c r="BA19" s="429">
        <v>5</v>
      </c>
      <c r="BB19" s="453"/>
      <c r="BC19" s="453">
        <v>603</v>
      </c>
      <c r="BD19" s="429">
        <v>4</v>
      </c>
      <c r="BE19" s="453"/>
      <c r="BF19" s="453">
        <v>607.0000000000001</v>
      </c>
      <c r="BG19" s="429">
        <v>4</v>
      </c>
      <c r="BH19" s="453"/>
      <c r="BI19" s="453">
        <v>733</v>
      </c>
      <c r="BJ19" s="429">
        <v>3</v>
      </c>
    </row>
    <row r="20" spans="1:62" ht="18" customHeight="1">
      <c r="A20" s="623">
        <v>54</v>
      </c>
      <c r="B20" s="348">
        <f t="shared" si="0"/>
      </c>
      <c r="C20" s="349">
        <f t="shared" si="1"/>
      </c>
      <c r="D20" s="350" t="str">
        <f t="shared" si="20"/>
        <v> </v>
      </c>
      <c r="E20" s="348">
        <f t="shared" si="2"/>
        <v>167</v>
      </c>
      <c r="F20" s="349">
        <f t="shared" si="3"/>
      </c>
      <c r="G20" s="350">
        <f t="shared" si="21"/>
        <v>9</v>
      </c>
      <c r="H20" s="348">
        <f t="shared" si="4"/>
        <v>174</v>
      </c>
      <c r="I20" s="349">
        <f t="shared" si="5"/>
      </c>
      <c r="J20" s="350">
        <f t="shared" si="22"/>
        <v>8</v>
      </c>
      <c r="K20" s="348">
        <f t="shared" si="6"/>
        <v>245</v>
      </c>
      <c r="L20" s="349">
        <f t="shared" si="7"/>
      </c>
      <c r="M20" s="350">
        <f t="shared" si="23"/>
        <v>7</v>
      </c>
      <c r="N20" s="348">
        <f t="shared" si="8"/>
        <v>334</v>
      </c>
      <c r="O20" s="349">
        <f t="shared" si="9"/>
      </c>
      <c r="P20" s="350">
        <f t="shared" si="24"/>
        <v>6</v>
      </c>
      <c r="Q20" s="348">
        <f t="shared" si="10"/>
      </c>
      <c r="R20" s="349">
        <f t="shared" si="11"/>
      </c>
      <c r="S20" s="350" t="str">
        <f t="shared" si="25"/>
        <v> </v>
      </c>
      <c r="T20" s="348">
        <f t="shared" si="12"/>
      </c>
      <c r="U20" s="349">
        <f t="shared" si="13"/>
      </c>
      <c r="V20" s="350" t="str">
        <f t="shared" si="26"/>
        <v> </v>
      </c>
      <c r="W20" s="348">
        <f t="shared" si="14"/>
      </c>
      <c r="X20" s="349">
        <f t="shared" si="15"/>
      </c>
      <c r="Y20" s="350" t="str">
        <f t="shared" si="27"/>
        <v> </v>
      </c>
      <c r="Z20" s="348">
        <f t="shared" si="16"/>
      </c>
      <c r="AA20" s="349">
        <f t="shared" si="17"/>
      </c>
      <c r="AB20" s="350" t="str">
        <f t="shared" si="28"/>
        <v> </v>
      </c>
      <c r="AC20" s="348">
        <f t="shared" si="18"/>
      </c>
      <c r="AD20" s="349">
        <f t="shared" si="19"/>
      </c>
      <c r="AE20" s="350" t="str">
        <f t="shared" si="29"/>
        <v> </v>
      </c>
      <c r="AF20" s="429"/>
      <c r="AG20" s="453"/>
      <c r="AH20" s="453"/>
      <c r="AI20" s="429" t="s">
        <v>168</v>
      </c>
      <c r="AJ20" s="453">
        <v>167</v>
      </c>
      <c r="AK20" s="453"/>
      <c r="AL20" s="429">
        <v>9</v>
      </c>
      <c r="AM20" s="453">
        <v>174</v>
      </c>
      <c r="AN20" s="453"/>
      <c r="AO20" s="429">
        <v>8</v>
      </c>
      <c r="AP20" s="453">
        <v>245</v>
      </c>
      <c r="AQ20" s="453"/>
      <c r="AR20" s="429">
        <v>7</v>
      </c>
      <c r="AS20" s="453">
        <v>334</v>
      </c>
      <c r="AT20" s="453"/>
      <c r="AU20" s="429">
        <v>6</v>
      </c>
      <c r="AV20" s="453"/>
      <c r="AW20" s="453"/>
      <c r="AX20" s="429" t="s">
        <v>168</v>
      </c>
      <c r="AY20" s="453"/>
      <c r="AZ20" s="453"/>
      <c r="BA20" s="429" t="s">
        <v>168</v>
      </c>
      <c r="BB20" s="453"/>
      <c r="BC20" s="453"/>
      <c r="BD20" s="429" t="s">
        <v>168</v>
      </c>
      <c r="BE20" s="453"/>
      <c r="BF20" s="453"/>
      <c r="BG20" s="429" t="s">
        <v>168</v>
      </c>
      <c r="BH20" s="453"/>
      <c r="BI20" s="453"/>
      <c r="BJ20" s="429" t="s">
        <v>168</v>
      </c>
    </row>
    <row r="21" spans="1:62" ht="18" customHeight="1">
      <c r="A21" s="623">
        <v>57</v>
      </c>
      <c r="B21" s="348">
        <f t="shared" si="0"/>
      </c>
      <c r="C21" s="349">
        <f t="shared" si="1"/>
      </c>
      <c r="D21" s="350" t="str">
        <f t="shared" si="20"/>
        <v> </v>
      </c>
      <c r="E21" s="348">
        <f t="shared" si="2"/>
        <v>171</v>
      </c>
      <c r="F21" s="349">
        <f t="shared" si="3"/>
      </c>
      <c r="G21" s="350">
        <f t="shared" si="21"/>
        <v>9</v>
      </c>
      <c r="H21" s="348">
        <f t="shared" si="4"/>
        <v>177</v>
      </c>
      <c r="I21" s="349">
        <f t="shared" si="5"/>
        <v>177</v>
      </c>
      <c r="J21" s="350">
        <f t="shared" si="22"/>
        <v>8</v>
      </c>
      <c r="K21" s="348">
        <f t="shared" si="6"/>
        <v>256</v>
      </c>
      <c r="L21" s="349">
        <f t="shared" si="7"/>
        <v>256</v>
      </c>
      <c r="M21" s="350">
        <f t="shared" si="23"/>
        <v>7</v>
      </c>
      <c r="N21" s="348">
        <f t="shared" si="8"/>
        <v>336</v>
      </c>
      <c r="O21" s="349">
        <f t="shared" si="9"/>
        <v>336</v>
      </c>
      <c r="P21" s="350">
        <f t="shared" si="24"/>
        <v>6</v>
      </c>
      <c r="Q21" s="348">
        <f t="shared" si="10"/>
        <v>456</v>
      </c>
      <c r="R21" s="349">
        <f t="shared" si="11"/>
        <v>456</v>
      </c>
      <c r="S21" s="350">
        <f t="shared" si="25"/>
        <v>5</v>
      </c>
      <c r="T21" s="348">
        <f t="shared" si="12"/>
        <v>547</v>
      </c>
      <c r="U21" s="349">
        <f t="shared" si="13"/>
        <v>547</v>
      </c>
      <c r="V21" s="350">
        <f t="shared" si="26"/>
        <v>5</v>
      </c>
      <c r="W21" s="348">
        <f t="shared" si="14"/>
        <v>635</v>
      </c>
      <c r="X21" s="349">
        <f t="shared" si="15"/>
        <v>635</v>
      </c>
      <c r="Y21" s="350">
        <f t="shared" si="27"/>
        <v>4</v>
      </c>
      <c r="Z21" s="348">
        <f t="shared" si="16"/>
      </c>
      <c r="AA21" s="349">
        <f t="shared" si="17"/>
        <v>667</v>
      </c>
      <c r="AB21" s="350">
        <f t="shared" si="28"/>
        <v>3</v>
      </c>
      <c r="AC21" s="348">
        <f t="shared" si="18"/>
      </c>
      <c r="AD21" s="349">
        <f t="shared" si="19"/>
        <v>791</v>
      </c>
      <c r="AE21" s="350">
        <f t="shared" si="29"/>
        <v>3</v>
      </c>
      <c r="AF21" s="429"/>
      <c r="AG21" s="453"/>
      <c r="AH21" s="453"/>
      <c r="AI21" s="429" t="s">
        <v>168</v>
      </c>
      <c r="AJ21" s="453">
        <v>171</v>
      </c>
      <c r="AK21" s="453"/>
      <c r="AL21" s="429">
        <v>9</v>
      </c>
      <c r="AM21" s="453">
        <v>177</v>
      </c>
      <c r="AN21" s="453">
        <v>177</v>
      </c>
      <c r="AO21" s="429">
        <v>8</v>
      </c>
      <c r="AP21" s="453">
        <v>256</v>
      </c>
      <c r="AQ21" s="453">
        <v>256</v>
      </c>
      <c r="AR21" s="429">
        <v>7</v>
      </c>
      <c r="AS21" s="453">
        <v>336</v>
      </c>
      <c r="AT21" s="453">
        <v>336</v>
      </c>
      <c r="AU21" s="429">
        <v>6</v>
      </c>
      <c r="AV21" s="453">
        <v>456</v>
      </c>
      <c r="AW21" s="453">
        <v>456</v>
      </c>
      <c r="AX21" s="429">
        <v>5</v>
      </c>
      <c r="AY21" s="453">
        <v>547</v>
      </c>
      <c r="AZ21" s="453">
        <v>547</v>
      </c>
      <c r="BA21" s="429">
        <v>5</v>
      </c>
      <c r="BB21" s="453">
        <v>635</v>
      </c>
      <c r="BC21" s="453">
        <v>635</v>
      </c>
      <c r="BD21" s="429">
        <v>4</v>
      </c>
      <c r="BE21" s="453"/>
      <c r="BF21" s="453">
        <v>667</v>
      </c>
      <c r="BG21" s="429">
        <v>3</v>
      </c>
      <c r="BH21" s="453"/>
      <c r="BI21" s="453">
        <v>791</v>
      </c>
      <c r="BJ21" s="429">
        <v>3</v>
      </c>
    </row>
    <row r="22" spans="1:62" ht="18" customHeight="1">
      <c r="A22" s="623">
        <v>60</v>
      </c>
      <c r="B22" s="348">
        <f t="shared" si="0"/>
      </c>
      <c r="C22" s="349">
        <f t="shared" si="1"/>
        <v>172</v>
      </c>
      <c r="D22" s="350">
        <f t="shared" si="20"/>
        <v>10</v>
      </c>
      <c r="E22" s="348">
        <f t="shared" si="2"/>
        <v>173</v>
      </c>
      <c r="F22" s="349">
        <f t="shared" si="3"/>
      </c>
      <c r="G22" s="350">
        <f t="shared" si="21"/>
        <v>9</v>
      </c>
      <c r="H22" s="348">
        <f t="shared" si="4"/>
        <v>178</v>
      </c>
      <c r="I22" s="349">
        <f t="shared" si="5"/>
        <v>178</v>
      </c>
      <c r="J22" s="350">
        <f t="shared" si="22"/>
        <v>8</v>
      </c>
      <c r="K22" s="348">
        <f t="shared" si="6"/>
        <v>264</v>
      </c>
      <c r="L22" s="349">
        <f t="shared" si="7"/>
        <v>264</v>
      </c>
      <c r="M22" s="350">
        <f t="shared" si="23"/>
        <v>7</v>
      </c>
      <c r="N22" s="348">
        <f t="shared" si="8"/>
        <v>350</v>
      </c>
      <c r="O22" s="349">
        <f t="shared" si="9"/>
      </c>
      <c r="P22" s="350">
        <f t="shared" si="24"/>
        <v>6</v>
      </c>
      <c r="Q22" s="348">
        <f t="shared" si="10"/>
        <v>458</v>
      </c>
      <c r="R22" s="349">
        <f t="shared" si="11"/>
        <v>458</v>
      </c>
      <c r="S22" s="350">
        <f t="shared" si="25"/>
        <v>5</v>
      </c>
      <c r="T22" s="348">
        <f t="shared" si="12"/>
        <v>548</v>
      </c>
      <c r="U22" s="349">
        <f t="shared" si="13"/>
        <v>548</v>
      </c>
      <c r="V22" s="350">
        <f t="shared" si="26"/>
        <v>4</v>
      </c>
      <c r="W22" s="348">
        <f t="shared" si="14"/>
        <v>641.9999999999999</v>
      </c>
      <c r="X22" s="349">
        <f t="shared" si="15"/>
        <v>641.9999999999999</v>
      </c>
      <c r="Y22" s="350">
        <f t="shared" si="27"/>
        <v>4</v>
      </c>
      <c r="Z22" s="348">
        <f t="shared" si="16"/>
      </c>
      <c r="AA22" s="349">
        <f t="shared" si="17"/>
        <v>690</v>
      </c>
      <c r="AB22" s="350">
        <f t="shared" si="28"/>
        <v>3</v>
      </c>
      <c r="AC22" s="348">
        <f t="shared" si="18"/>
      </c>
      <c r="AD22" s="349">
        <f t="shared" si="19"/>
        <v>835</v>
      </c>
      <c r="AE22" s="350">
        <f t="shared" si="29"/>
        <v>3</v>
      </c>
      <c r="AF22" s="429"/>
      <c r="AG22" s="453"/>
      <c r="AH22" s="453">
        <v>172</v>
      </c>
      <c r="AI22" s="429">
        <v>10</v>
      </c>
      <c r="AJ22" s="453">
        <v>173</v>
      </c>
      <c r="AK22" s="453"/>
      <c r="AL22" s="429">
        <v>9</v>
      </c>
      <c r="AM22" s="453">
        <v>178</v>
      </c>
      <c r="AN22" s="453">
        <v>178</v>
      </c>
      <c r="AO22" s="429">
        <v>8</v>
      </c>
      <c r="AP22" s="453">
        <v>264</v>
      </c>
      <c r="AQ22" s="453">
        <v>264</v>
      </c>
      <c r="AR22" s="429">
        <v>7</v>
      </c>
      <c r="AS22" s="453">
        <v>350</v>
      </c>
      <c r="AT22" s="453"/>
      <c r="AU22" s="429">
        <v>6</v>
      </c>
      <c r="AV22" s="453">
        <v>458</v>
      </c>
      <c r="AW22" s="453">
        <v>458</v>
      </c>
      <c r="AX22" s="429">
        <v>5</v>
      </c>
      <c r="AY22" s="453">
        <v>548</v>
      </c>
      <c r="AZ22" s="453">
        <v>548</v>
      </c>
      <c r="BA22" s="429">
        <v>4</v>
      </c>
      <c r="BB22" s="453">
        <v>641.9999999999999</v>
      </c>
      <c r="BC22" s="453">
        <v>641.9999999999999</v>
      </c>
      <c r="BD22" s="429">
        <v>4</v>
      </c>
      <c r="BE22" s="453"/>
      <c r="BF22" s="453">
        <v>690</v>
      </c>
      <c r="BG22" s="429">
        <v>3</v>
      </c>
      <c r="BH22" s="453"/>
      <c r="BI22" s="453">
        <v>835</v>
      </c>
      <c r="BJ22" s="429">
        <v>3</v>
      </c>
    </row>
    <row r="23" spans="1:62" ht="18" customHeight="1">
      <c r="A23" s="623">
        <v>64</v>
      </c>
      <c r="B23" s="348">
        <f t="shared" si="0"/>
      </c>
      <c r="C23" s="349">
        <f t="shared" si="1"/>
      </c>
      <c r="D23" s="350" t="str">
        <f t="shared" si="20"/>
        <v> </v>
      </c>
      <c r="E23" s="348">
        <f t="shared" si="2"/>
        <v>181</v>
      </c>
      <c r="F23" s="349">
        <f t="shared" si="3"/>
      </c>
      <c r="G23" s="350">
        <f t="shared" si="21"/>
        <v>8</v>
      </c>
      <c r="H23" s="348">
        <f t="shared" si="4"/>
        <v>187</v>
      </c>
      <c r="I23" s="349">
        <f t="shared" si="5"/>
      </c>
      <c r="J23" s="350">
        <f t="shared" si="22"/>
        <v>7</v>
      </c>
      <c r="K23" s="348">
        <f t="shared" si="6"/>
        <v>274</v>
      </c>
      <c r="L23" s="349">
        <f t="shared" si="7"/>
      </c>
      <c r="M23" s="350">
        <f t="shared" si="23"/>
        <v>7</v>
      </c>
      <c r="N23" s="348">
        <f t="shared" si="8"/>
      </c>
      <c r="O23" s="349">
        <f t="shared" si="9"/>
      </c>
      <c r="P23" s="350" t="str">
        <f t="shared" si="24"/>
        <v> </v>
      </c>
      <c r="Q23" s="348">
        <f t="shared" si="10"/>
      </c>
      <c r="R23" s="349">
        <f t="shared" si="11"/>
      </c>
      <c r="S23" s="350" t="str">
        <f t="shared" si="25"/>
        <v> </v>
      </c>
      <c r="T23" s="348">
        <f t="shared" si="12"/>
      </c>
      <c r="U23" s="349">
        <f t="shared" si="13"/>
      </c>
      <c r="V23" s="350" t="str">
        <f t="shared" si="26"/>
        <v> </v>
      </c>
      <c r="W23" s="348">
        <f t="shared" si="14"/>
      </c>
      <c r="X23" s="349">
        <f t="shared" si="15"/>
      </c>
      <c r="Y23" s="350" t="str">
        <f t="shared" si="27"/>
        <v> </v>
      </c>
      <c r="Z23" s="348">
        <f t="shared" si="16"/>
      </c>
      <c r="AA23" s="349">
        <f t="shared" si="17"/>
      </c>
      <c r="AB23" s="350" t="str">
        <f t="shared" si="28"/>
        <v> </v>
      </c>
      <c r="AC23" s="348">
        <f t="shared" si="18"/>
      </c>
      <c r="AD23" s="349">
        <f t="shared" si="19"/>
      </c>
      <c r="AE23" s="350" t="str">
        <f t="shared" si="29"/>
        <v> </v>
      </c>
      <c r="AF23" s="429"/>
      <c r="AG23" s="453"/>
      <c r="AH23" s="453"/>
      <c r="AI23" s="429" t="s">
        <v>168</v>
      </c>
      <c r="AJ23" s="453">
        <v>181</v>
      </c>
      <c r="AK23" s="453"/>
      <c r="AL23" s="429">
        <v>8</v>
      </c>
      <c r="AM23" s="453">
        <v>187</v>
      </c>
      <c r="AN23" s="453"/>
      <c r="AO23" s="429">
        <v>7</v>
      </c>
      <c r="AP23" s="453">
        <v>274</v>
      </c>
      <c r="AQ23" s="453"/>
      <c r="AR23" s="429">
        <v>7</v>
      </c>
      <c r="AS23" s="453"/>
      <c r="AT23" s="453"/>
      <c r="AU23" s="429" t="s">
        <v>168</v>
      </c>
      <c r="AV23" s="453"/>
      <c r="AW23" s="453"/>
      <c r="AX23" s="429" t="s">
        <v>168</v>
      </c>
      <c r="AY23" s="453"/>
      <c r="AZ23" s="453"/>
      <c r="BA23" s="429" t="s">
        <v>168</v>
      </c>
      <c r="BB23" s="453"/>
      <c r="BC23" s="453"/>
      <c r="BD23" s="429" t="s">
        <v>168</v>
      </c>
      <c r="BE23" s="453"/>
      <c r="BF23" s="453"/>
      <c r="BG23" s="429" t="s">
        <v>168</v>
      </c>
      <c r="BH23" s="453"/>
      <c r="BI23" s="453"/>
      <c r="BJ23" s="429" t="s">
        <v>168</v>
      </c>
    </row>
    <row r="24" spans="1:62" ht="18" customHeight="1">
      <c r="A24" s="623">
        <v>70</v>
      </c>
      <c r="B24" s="348">
        <f t="shared" si="0"/>
      </c>
      <c r="C24" s="349">
        <f t="shared" si="1"/>
      </c>
      <c r="D24" s="350" t="str">
        <f t="shared" si="20"/>
        <v> </v>
      </c>
      <c r="E24" s="348">
        <f t="shared" si="2"/>
      </c>
      <c r="F24" s="349">
        <f t="shared" si="3"/>
      </c>
      <c r="G24" s="350" t="str">
        <f t="shared" si="21"/>
        <v> </v>
      </c>
      <c r="H24" s="348">
        <f t="shared" si="4"/>
      </c>
      <c r="I24" s="349">
        <f t="shared" si="5"/>
        <v>198</v>
      </c>
      <c r="J24" s="350">
        <f t="shared" si="22"/>
        <v>7</v>
      </c>
      <c r="K24" s="348">
        <f t="shared" si="6"/>
        <v>309</v>
      </c>
      <c r="L24" s="349">
        <f t="shared" si="7"/>
        <v>309</v>
      </c>
      <c r="M24" s="350">
        <f t="shared" si="23"/>
        <v>6</v>
      </c>
      <c r="N24" s="348">
        <f t="shared" si="8"/>
        <v>384.00000000000006</v>
      </c>
      <c r="O24" s="349">
        <f t="shared" si="9"/>
        <v>384.00000000000006</v>
      </c>
      <c r="P24" s="350">
        <f t="shared" si="24"/>
        <v>5</v>
      </c>
      <c r="Q24" s="348">
        <f t="shared" si="10"/>
        <v>488.00000000000006</v>
      </c>
      <c r="R24" s="349">
        <f t="shared" si="11"/>
        <v>488.00000000000006</v>
      </c>
      <c r="S24" s="350">
        <f t="shared" si="25"/>
        <v>5</v>
      </c>
      <c r="T24" s="348">
        <f t="shared" si="12"/>
        <v>583</v>
      </c>
      <c r="U24" s="349">
        <f t="shared" si="13"/>
        <v>583</v>
      </c>
      <c r="V24" s="350">
        <f t="shared" si="26"/>
        <v>4</v>
      </c>
      <c r="W24" s="348">
        <f t="shared" si="14"/>
        <v>662.0000000000001</v>
      </c>
      <c r="X24" s="349">
        <f t="shared" si="15"/>
        <v>662.0000000000001</v>
      </c>
      <c r="Y24" s="350">
        <f t="shared" si="27"/>
        <v>4</v>
      </c>
      <c r="Z24" s="348">
        <f t="shared" si="16"/>
      </c>
      <c r="AA24" s="349">
        <f t="shared" si="17"/>
        <v>717.0000000000001</v>
      </c>
      <c r="AB24" s="350">
        <f t="shared" si="28"/>
        <v>3</v>
      </c>
      <c r="AC24" s="348">
        <f t="shared" si="18"/>
      </c>
      <c r="AD24" s="349">
        <f t="shared" si="19"/>
        <v>873</v>
      </c>
      <c r="AE24" s="350">
        <f t="shared" si="29"/>
        <v>3</v>
      </c>
      <c r="AF24" s="429"/>
      <c r="AG24" s="453"/>
      <c r="AH24" s="453"/>
      <c r="AI24" s="429" t="s">
        <v>168</v>
      </c>
      <c r="AJ24" s="453">
        <v>0</v>
      </c>
      <c r="AK24" s="453"/>
      <c r="AL24" s="429">
        <v>0</v>
      </c>
      <c r="AM24" s="453"/>
      <c r="AN24" s="453">
        <v>198</v>
      </c>
      <c r="AO24" s="429">
        <v>7</v>
      </c>
      <c r="AP24" s="453">
        <v>309</v>
      </c>
      <c r="AQ24" s="453">
        <v>309</v>
      </c>
      <c r="AR24" s="429">
        <v>6</v>
      </c>
      <c r="AS24" s="453">
        <v>384.00000000000006</v>
      </c>
      <c r="AT24" s="453">
        <v>384.00000000000006</v>
      </c>
      <c r="AU24" s="429">
        <v>5</v>
      </c>
      <c r="AV24" s="453">
        <v>488.00000000000006</v>
      </c>
      <c r="AW24" s="453">
        <v>488.00000000000006</v>
      </c>
      <c r="AX24" s="429">
        <v>5</v>
      </c>
      <c r="AY24" s="453">
        <v>583</v>
      </c>
      <c r="AZ24" s="453">
        <v>583</v>
      </c>
      <c r="BA24" s="429">
        <v>4</v>
      </c>
      <c r="BB24" s="453">
        <v>662.0000000000001</v>
      </c>
      <c r="BC24" s="453">
        <v>662.0000000000001</v>
      </c>
      <c r="BD24" s="429">
        <v>4</v>
      </c>
      <c r="BE24" s="453"/>
      <c r="BF24" s="453">
        <v>717.0000000000001</v>
      </c>
      <c r="BG24" s="429">
        <v>3</v>
      </c>
      <c r="BH24" s="453"/>
      <c r="BI24" s="453">
        <v>873</v>
      </c>
      <c r="BJ24" s="429">
        <v>3</v>
      </c>
    </row>
    <row r="25" spans="1:62" ht="18" customHeight="1">
      <c r="A25" s="623">
        <v>76</v>
      </c>
      <c r="B25" s="348">
        <f t="shared" si="0"/>
      </c>
      <c r="C25" s="349">
        <f t="shared" si="1"/>
        <v>190</v>
      </c>
      <c r="D25" s="350">
        <f t="shared" si="20"/>
        <v>8</v>
      </c>
      <c r="E25" s="348">
        <f t="shared" si="2"/>
        <v>192</v>
      </c>
      <c r="F25" s="349">
        <f t="shared" si="3"/>
      </c>
      <c r="G25" s="350">
        <f t="shared" si="21"/>
        <v>7</v>
      </c>
      <c r="H25" s="348">
        <f t="shared" si="4"/>
        <v>203</v>
      </c>
      <c r="I25" s="349">
        <f t="shared" si="5"/>
        <v>203</v>
      </c>
      <c r="J25" s="350">
        <f t="shared" si="22"/>
        <v>6</v>
      </c>
      <c r="K25" s="348">
        <f t="shared" si="6"/>
        <v>314</v>
      </c>
      <c r="L25" s="349">
        <f t="shared" si="7"/>
        <v>314</v>
      </c>
      <c r="M25" s="350">
        <f t="shared" si="23"/>
        <v>6</v>
      </c>
      <c r="N25" s="348">
        <f t="shared" si="8"/>
        <v>399</v>
      </c>
      <c r="O25" s="349">
        <f t="shared" si="9"/>
        <v>399</v>
      </c>
      <c r="P25" s="350">
        <f t="shared" si="24"/>
        <v>5</v>
      </c>
      <c r="Q25" s="348">
        <f t="shared" si="10"/>
        <v>498</v>
      </c>
      <c r="R25" s="349">
        <f t="shared" si="11"/>
        <v>498</v>
      </c>
      <c r="S25" s="350">
        <f t="shared" si="25"/>
        <v>4</v>
      </c>
      <c r="T25" s="348">
        <f t="shared" si="12"/>
        <v>587</v>
      </c>
      <c r="U25" s="349">
        <f t="shared" si="13"/>
        <v>587</v>
      </c>
      <c r="V25" s="350">
        <f t="shared" si="26"/>
        <v>4</v>
      </c>
      <c r="W25" s="348">
        <f t="shared" si="14"/>
        <v>678</v>
      </c>
      <c r="X25" s="349">
        <f t="shared" si="15"/>
        <v>678</v>
      </c>
      <c r="Y25" s="350">
        <f t="shared" si="27"/>
        <v>3</v>
      </c>
      <c r="Z25" s="348">
        <f t="shared" si="16"/>
      </c>
      <c r="AA25" s="349">
        <f t="shared" si="17"/>
        <v>754</v>
      </c>
      <c r="AB25" s="350">
        <f t="shared" si="28"/>
        <v>3</v>
      </c>
      <c r="AC25" s="348">
        <f t="shared" si="18"/>
      </c>
      <c r="AD25" s="349">
        <f t="shared" si="19"/>
        <v>896</v>
      </c>
      <c r="AE25" s="350">
        <f t="shared" si="29"/>
        <v>3</v>
      </c>
      <c r="AF25" s="429"/>
      <c r="AG25" s="453"/>
      <c r="AH25" s="453">
        <v>190</v>
      </c>
      <c r="AI25" s="429">
        <v>8</v>
      </c>
      <c r="AJ25" s="453">
        <v>192</v>
      </c>
      <c r="AK25" s="453"/>
      <c r="AL25" s="429">
        <v>7</v>
      </c>
      <c r="AM25" s="453">
        <v>203</v>
      </c>
      <c r="AN25" s="453">
        <v>203</v>
      </c>
      <c r="AO25" s="429">
        <v>6</v>
      </c>
      <c r="AP25" s="453">
        <v>314</v>
      </c>
      <c r="AQ25" s="453">
        <v>314</v>
      </c>
      <c r="AR25" s="429">
        <v>6</v>
      </c>
      <c r="AS25" s="453">
        <v>399</v>
      </c>
      <c r="AT25" s="453">
        <v>399</v>
      </c>
      <c r="AU25" s="429">
        <v>5</v>
      </c>
      <c r="AV25" s="453">
        <v>498</v>
      </c>
      <c r="AW25" s="453">
        <v>498</v>
      </c>
      <c r="AX25" s="429">
        <v>4</v>
      </c>
      <c r="AY25" s="453">
        <v>587</v>
      </c>
      <c r="AZ25" s="453">
        <v>587</v>
      </c>
      <c r="BA25" s="429">
        <v>4</v>
      </c>
      <c r="BB25" s="453">
        <v>678</v>
      </c>
      <c r="BC25" s="453">
        <v>678</v>
      </c>
      <c r="BD25" s="429">
        <v>3</v>
      </c>
      <c r="BE25" s="453"/>
      <c r="BF25" s="453">
        <v>754</v>
      </c>
      <c r="BG25" s="429">
        <v>3</v>
      </c>
      <c r="BH25" s="453"/>
      <c r="BI25" s="453">
        <v>896</v>
      </c>
      <c r="BJ25" s="429">
        <v>3</v>
      </c>
    </row>
    <row r="26" spans="1:62" ht="18" customHeight="1">
      <c r="A26" s="623">
        <v>83</v>
      </c>
      <c r="B26" s="348">
        <f t="shared" si="0"/>
      </c>
      <c r="C26" s="349">
        <f t="shared" si="1"/>
      </c>
      <c r="D26" s="350" t="str">
        <f t="shared" si="20"/>
        <v> </v>
      </c>
      <c r="E26" s="348">
        <f t="shared" si="2"/>
      </c>
      <c r="F26" s="349">
        <f t="shared" si="3"/>
      </c>
      <c r="G26" s="350" t="str">
        <f t="shared" si="21"/>
        <v> </v>
      </c>
      <c r="H26" s="348">
        <f t="shared" si="4"/>
      </c>
      <c r="I26" s="349">
        <f t="shared" si="5"/>
        <v>216</v>
      </c>
      <c r="J26" s="350">
        <f t="shared" si="22"/>
        <v>6</v>
      </c>
      <c r="K26" s="348">
        <f t="shared" si="6"/>
      </c>
      <c r="L26" s="349">
        <f t="shared" si="7"/>
        <v>324</v>
      </c>
      <c r="M26" s="350">
        <f t="shared" si="23"/>
        <v>5</v>
      </c>
      <c r="N26" s="348">
        <f t="shared" si="8"/>
      </c>
      <c r="O26" s="349">
        <f t="shared" si="9"/>
        <v>405</v>
      </c>
      <c r="P26" s="350">
        <f t="shared" si="24"/>
        <v>5</v>
      </c>
      <c r="Q26" s="348">
        <f t="shared" si="10"/>
      </c>
      <c r="R26" s="349">
        <f t="shared" si="11"/>
        <v>502</v>
      </c>
      <c r="S26" s="350">
        <f t="shared" si="25"/>
        <v>4</v>
      </c>
      <c r="T26" s="348">
        <f t="shared" si="12"/>
      </c>
      <c r="U26" s="349">
        <f t="shared" si="13"/>
        <v>593</v>
      </c>
      <c r="V26" s="350">
        <f t="shared" si="26"/>
        <v>4</v>
      </c>
      <c r="W26" s="348">
        <f t="shared" si="14"/>
      </c>
      <c r="X26" s="349">
        <f t="shared" si="15"/>
        <v>683</v>
      </c>
      <c r="Y26" s="350">
        <f t="shared" si="27"/>
        <v>3</v>
      </c>
      <c r="Z26" s="348">
        <f t="shared" si="16"/>
      </c>
      <c r="AA26" s="349">
        <f t="shared" si="17"/>
        <v>793</v>
      </c>
      <c r="AB26" s="350">
        <f t="shared" si="28"/>
        <v>3</v>
      </c>
      <c r="AC26" s="348">
        <f t="shared" si="18"/>
      </c>
      <c r="AD26" s="349">
        <f t="shared" si="19"/>
        <v>911</v>
      </c>
      <c r="AE26" s="350">
        <f t="shared" si="29"/>
        <v>3</v>
      </c>
      <c r="AF26" s="429"/>
      <c r="AG26" s="453"/>
      <c r="AH26" s="453"/>
      <c r="AI26" s="429" t="s">
        <v>168</v>
      </c>
      <c r="AJ26" s="453"/>
      <c r="AK26" s="453"/>
      <c r="AL26" s="429"/>
      <c r="AM26" s="453"/>
      <c r="AN26" s="453">
        <v>216</v>
      </c>
      <c r="AO26" s="429">
        <v>6</v>
      </c>
      <c r="AP26" s="453"/>
      <c r="AQ26" s="453">
        <v>324</v>
      </c>
      <c r="AR26" s="429">
        <v>5</v>
      </c>
      <c r="AS26" s="453"/>
      <c r="AT26" s="453">
        <v>405</v>
      </c>
      <c r="AU26" s="429">
        <v>5</v>
      </c>
      <c r="AV26" s="453"/>
      <c r="AW26" s="453">
        <v>502</v>
      </c>
      <c r="AX26" s="429">
        <v>4</v>
      </c>
      <c r="AY26" s="453"/>
      <c r="AZ26" s="453">
        <v>593</v>
      </c>
      <c r="BA26" s="429">
        <v>4</v>
      </c>
      <c r="BB26" s="453"/>
      <c r="BC26" s="453">
        <v>683</v>
      </c>
      <c r="BD26" s="429">
        <v>3</v>
      </c>
      <c r="BE26" s="453"/>
      <c r="BF26" s="453">
        <v>793</v>
      </c>
      <c r="BG26" s="429">
        <v>3</v>
      </c>
      <c r="BH26" s="453"/>
      <c r="BI26" s="453">
        <v>911</v>
      </c>
      <c r="BJ26" s="429">
        <v>3</v>
      </c>
    </row>
    <row r="27" spans="1:62" ht="18" customHeight="1">
      <c r="A27" s="623">
        <v>89</v>
      </c>
      <c r="B27" s="348">
        <f t="shared" si="0"/>
      </c>
      <c r="C27" s="349">
        <f t="shared" si="1"/>
        <v>210</v>
      </c>
      <c r="D27" s="350">
        <f t="shared" si="20"/>
        <v>7</v>
      </c>
      <c r="E27" s="348">
        <f t="shared" si="2"/>
        <v>214</v>
      </c>
      <c r="F27" s="349">
        <f t="shared" si="3"/>
      </c>
      <c r="G27" s="350">
        <f t="shared" si="21"/>
        <v>6</v>
      </c>
      <c r="H27" s="348">
        <f t="shared" si="4"/>
        <v>235</v>
      </c>
      <c r="I27" s="349">
        <f t="shared" si="5"/>
        <v>235</v>
      </c>
      <c r="J27" s="350">
        <f t="shared" si="22"/>
        <v>6</v>
      </c>
      <c r="K27" s="348">
        <f t="shared" si="6"/>
        <v>341</v>
      </c>
      <c r="L27" s="349">
        <f t="shared" si="7"/>
        <v>341</v>
      </c>
      <c r="M27" s="350">
        <f t="shared" si="23"/>
        <v>5</v>
      </c>
      <c r="N27" s="348">
        <f t="shared" si="8"/>
        <v>417</v>
      </c>
      <c r="O27" s="349">
        <f t="shared" si="9"/>
        <v>417</v>
      </c>
      <c r="P27" s="350">
        <f t="shared" si="24"/>
        <v>5</v>
      </c>
      <c r="Q27" s="348">
        <f t="shared" si="10"/>
        <v>509</v>
      </c>
      <c r="R27" s="349">
        <f t="shared" si="11"/>
        <v>509</v>
      </c>
      <c r="S27" s="350">
        <f t="shared" si="25"/>
        <v>4</v>
      </c>
      <c r="T27" s="348">
        <f t="shared" si="12"/>
        <v>598</v>
      </c>
      <c r="U27" s="349">
        <f t="shared" si="13"/>
        <v>598</v>
      </c>
      <c r="V27" s="350">
        <f t="shared" si="26"/>
        <v>4</v>
      </c>
      <c r="W27" s="348">
        <f t="shared" si="14"/>
        <v>686</v>
      </c>
      <c r="X27" s="349">
        <f t="shared" si="15"/>
        <v>686</v>
      </c>
      <c r="Y27" s="350">
        <f t="shared" si="27"/>
        <v>3</v>
      </c>
      <c r="Z27" s="348">
        <f t="shared" si="16"/>
      </c>
      <c r="AA27" s="349">
        <f t="shared" si="17"/>
        <v>840</v>
      </c>
      <c r="AB27" s="350">
        <f t="shared" si="28"/>
        <v>3</v>
      </c>
      <c r="AC27" s="348">
        <f t="shared" si="18"/>
      </c>
      <c r="AD27" s="349">
        <f t="shared" si="19"/>
        <v>926</v>
      </c>
      <c r="AE27" s="350">
        <f t="shared" si="29"/>
        <v>3</v>
      </c>
      <c r="AF27" s="429"/>
      <c r="AG27" s="453"/>
      <c r="AH27" s="453">
        <v>210</v>
      </c>
      <c r="AI27" s="429">
        <v>7</v>
      </c>
      <c r="AJ27" s="453">
        <v>214</v>
      </c>
      <c r="AK27" s="453"/>
      <c r="AL27" s="429">
        <v>6</v>
      </c>
      <c r="AM27" s="453">
        <v>235</v>
      </c>
      <c r="AN27" s="453">
        <v>235</v>
      </c>
      <c r="AO27" s="429">
        <v>6</v>
      </c>
      <c r="AP27" s="453">
        <v>341</v>
      </c>
      <c r="AQ27" s="453">
        <v>341</v>
      </c>
      <c r="AR27" s="429">
        <v>5</v>
      </c>
      <c r="AS27" s="453">
        <v>417</v>
      </c>
      <c r="AT27" s="453">
        <v>417</v>
      </c>
      <c r="AU27" s="429">
        <v>5</v>
      </c>
      <c r="AV27" s="453">
        <v>509</v>
      </c>
      <c r="AW27" s="453">
        <v>509</v>
      </c>
      <c r="AX27" s="429">
        <v>4</v>
      </c>
      <c r="AY27" s="453">
        <v>598</v>
      </c>
      <c r="AZ27" s="453">
        <v>598</v>
      </c>
      <c r="BA27" s="429">
        <v>4</v>
      </c>
      <c r="BB27" s="453">
        <v>686</v>
      </c>
      <c r="BC27" s="453">
        <v>686</v>
      </c>
      <c r="BD27" s="429">
        <v>3</v>
      </c>
      <c r="BE27" s="453"/>
      <c r="BF27" s="453">
        <v>840</v>
      </c>
      <c r="BG27" s="429">
        <v>3</v>
      </c>
      <c r="BH27" s="453"/>
      <c r="BI27" s="453">
        <v>926</v>
      </c>
      <c r="BJ27" s="429">
        <v>3</v>
      </c>
    </row>
    <row r="28" spans="1:62" ht="18" customHeight="1">
      <c r="A28" s="623">
        <v>102</v>
      </c>
      <c r="B28" s="348">
        <f t="shared" si="0"/>
      </c>
      <c r="C28" s="349">
        <f t="shared" si="1"/>
        <v>270</v>
      </c>
      <c r="D28" s="350">
        <f t="shared" si="20"/>
        <v>6</v>
      </c>
      <c r="E28" s="348">
        <f t="shared" si="2"/>
      </c>
      <c r="F28" s="349">
        <f t="shared" si="3"/>
      </c>
      <c r="G28" s="350" t="str">
        <f t="shared" si="21"/>
        <v> </v>
      </c>
      <c r="H28" s="348">
        <f t="shared" si="4"/>
      </c>
      <c r="I28" s="349">
        <f t="shared" si="5"/>
      </c>
      <c r="J28" s="350" t="str">
        <f t="shared" si="22"/>
        <v> </v>
      </c>
      <c r="K28" s="348">
        <f t="shared" si="6"/>
      </c>
      <c r="L28" s="349">
        <f t="shared" si="7"/>
        <v>351</v>
      </c>
      <c r="M28" s="350">
        <f t="shared" si="23"/>
        <v>5</v>
      </c>
      <c r="N28" s="348">
        <f t="shared" si="8"/>
      </c>
      <c r="O28" s="349">
        <f t="shared" si="9"/>
        <v>433.00000000000006</v>
      </c>
      <c r="P28" s="350">
        <f t="shared" si="24"/>
        <v>4</v>
      </c>
      <c r="Q28" s="348">
        <f t="shared" si="10"/>
      </c>
      <c r="R28" s="349">
        <f t="shared" si="11"/>
        <v>524</v>
      </c>
      <c r="S28" s="350">
        <f t="shared" si="25"/>
        <v>4</v>
      </c>
      <c r="T28" s="348">
        <f t="shared" si="12"/>
      </c>
      <c r="U28" s="349">
        <f t="shared" si="13"/>
        <v>614</v>
      </c>
      <c r="V28" s="350">
        <f t="shared" si="26"/>
        <v>3</v>
      </c>
      <c r="W28" s="348">
        <f t="shared" si="14"/>
      </c>
      <c r="X28" s="349">
        <f t="shared" si="15"/>
        <v>708</v>
      </c>
      <c r="Y28" s="350">
        <f t="shared" si="27"/>
        <v>3</v>
      </c>
      <c r="Z28" s="348">
        <f t="shared" si="16"/>
      </c>
      <c r="AA28" s="349">
        <f t="shared" si="17"/>
        <v>859</v>
      </c>
      <c r="AB28" s="350">
        <f t="shared" si="28"/>
        <v>3</v>
      </c>
      <c r="AC28" s="348">
        <f t="shared" si="18"/>
      </c>
      <c r="AD28" s="349">
        <f t="shared" si="19"/>
        <v>935</v>
      </c>
      <c r="AE28" s="350">
        <f t="shared" si="29"/>
        <v>3</v>
      </c>
      <c r="AF28" s="429"/>
      <c r="AG28" s="453"/>
      <c r="AH28" s="453">
        <v>270</v>
      </c>
      <c r="AI28" s="429">
        <v>6</v>
      </c>
      <c r="AJ28" s="453"/>
      <c r="AK28" s="453"/>
      <c r="AL28" s="429"/>
      <c r="AM28" s="453"/>
      <c r="AN28" s="453"/>
      <c r="AO28" s="429" t="s">
        <v>168</v>
      </c>
      <c r="AP28" s="453"/>
      <c r="AQ28" s="453">
        <v>351</v>
      </c>
      <c r="AR28" s="429">
        <v>5</v>
      </c>
      <c r="AS28" s="453"/>
      <c r="AT28" s="453">
        <v>433.00000000000006</v>
      </c>
      <c r="AU28" s="429">
        <v>4</v>
      </c>
      <c r="AV28" s="453"/>
      <c r="AW28" s="453">
        <v>524</v>
      </c>
      <c r="AX28" s="429">
        <v>4</v>
      </c>
      <c r="AY28" s="453"/>
      <c r="AZ28" s="453">
        <v>614</v>
      </c>
      <c r="BA28" s="429">
        <v>3</v>
      </c>
      <c r="BB28" s="453"/>
      <c r="BC28" s="453">
        <v>708</v>
      </c>
      <c r="BD28" s="429">
        <v>3</v>
      </c>
      <c r="BE28" s="453"/>
      <c r="BF28" s="453">
        <v>859</v>
      </c>
      <c r="BG28" s="429">
        <v>3</v>
      </c>
      <c r="BH28" s="453"/>
      <c r="BI28" s="453">
        <v>935</v>
      </c>
      <c r="BJ28" s="429">
        <v>3</v>
      </c>
    </row>
    <row r="29" spans="1:62" ht="18" customHeight="1">
      <c r="A29" s="623">
        <v>108</v>
      </c>
      <c r="B29" s="348">
        <f t="shared" si="0"/>
      </c>
      <c r="C29" s="349">
        <f t="shared" si="1"/>
      </c>
      <c r="D29" s="350" t="str">
        <f t="shared" si="20"/>
        <v> </v>
      </c>
      <c r="E29" s="348">
        <f t="shared" si="2"/>
        <v>279</v>
      </c>
      <c r="F29" s="349">
        <f t="shared" si="3"/>
      </c>
      <c r="G29" s="350">
        <f t="shared" si="21"/>
        <v>6</v>
      </c>
      <c r="H29" s="348">
        <f t="shared" si="4"/>
        <v>326</v>
      </c>
      <c r="I29" s="349">
        <f t="shared" si="5"/>
        <v>326</v>
      </c>
      <c r="J29" s="350">
        <f t="shared" si="22"/>
        <v>5</v>
      </c>
      <c r="K29" s="348">
        <f t="shared" si="6"/>
        <v>357</v>
      </c>
      <c r="L29" s="349">
        <f t="shared" si="7"/>
      </c>
      <c r="M29" s="350">
        <f t="shared" si="23"/>
        <v>5</v>
      </c>
      <c r="N29" s="348">
        <f t="shared" si="8"/>
        <v>448</v>
      </c>
      <c r="O29" s="349">
        <f t="shared" si="9"/>
        <v>448</v>
      </c>
      <c r="P29" s="350">
        <f t="shared" si="24"/>
        <v>4</v>
      </c>
      <c r="Q29" s="348">
        <f t="shared" si="10"/>
        <v>538</v>
      </c>
      <c r="R29" s="349">
        <f t="shared" si="11"/>
        <v>538</v>
      </c>
      <c r="S29" s="350">
        <f t="shared" si="25"/>
        <v>4</v>
      </c>
      <c r="T29" s="348">
        <f t="shared" si="12"/>
        <v>628</v>
      </c>
      <c r="U29" s="349">
        <f t="shared" si="13"/>
        <v>628</v>
      </c>
      <c r="V29" s="350">
        <f t="shared" si="26"/>
        <v>3</v>
      </c>
      <c r="W29" s="348">
        <f t="shared" si="14"/>
        <v>716</v>
      </c>
      <c r="X29" s="349">
        <f t="shared" si="15"/>
        <v>716</v>
      </c>
      <c r="Y29" s="350">
        <f t="shared" si="27"/>
        <v>3</v>
      </c>
      <c r="Z29" s="348">
        <f t="shared" si="16"/>
      </c>
      <c r="AA29" s="349">
        <f t="shared" si="17"/>
        <v>875</v>
      </c>
      <c r="AB29" s="350">
        <f t="shared" si="28"/>
        <v>3</v>
      </c>
      <c r="AC29" s="348">
        <f t="shared" si="18"/>
      </c>
      <c r="AD29" s="349">
        <f t="shared" si="19"/>
        <v>947</v>
      </c>
      <c r="AE29" s="350">
        <f t="shared" si="29"/>
        <v>2</v>
      </c>
      <c r="AF29" s="429"/>
      <c r="AG29" s="453"/>
      <c r="AH29" s="453"/>
      <c r="AI29" s="429" t="s">
        <v>168</v>
      </c>
      <c r="AJ29" s="453">
        <v>279</v>
      </c>
      <c r="AK29" s="453"/>
      <c r="AL29" s="429">
        <v>6</v>
      </c>
      <c r="AM29" s="453">
        <v>326</v>
      </c>
      <c r="AN29" s="453">
        <v>326</v>
      </c>
      <c r="AO29" s="429">
        <v>5</v>
      </c>
      <c r="AP29" s="453">
        <v>357</v>
      </c>
      <c r="AQ29" s="453"/>
      <c r="AR29" s="429">
        <v>5</v>
      </c>
      <c r="AS29" s="453">
        <v>448</v>
      </c>
      <c r="AT29" s="453">
        <v>448</v>
      </c>
      <c r="AU29" s="429">
        <v>4</v>
      </c>
      <c r="AV29" s="453">
        <v>538</v>
      </c>
      <c r="AW29" s="453">
        <v>538</v>
      </c>
      <c r="AX29" s="429">
        <v>4</v>
      </c>
      <c r="AY29" s="453">
        <v>628</v>
      </c>
      <c r="AZ29" s="453">
        <v>628</v>
      </c>
      <c r="BA29" s="429">
        <v>3</v>
      </c>
      <c r="BB29" s="453">
        <v>716</v>
      </c>
      <c r="BC29" s="453">
        <v>716</v>
      </c>
      <c r="BD29" s="429">
        <v>3</v>
      </c>
      <c r="BE29" s="453"/>
      <c r="BF29" s="453">
        <v>875</v>
      </c>
      <c r="BG29" s="429">
        <v>3</v>
      </c>
      <c r="BH29" s="453"/>
      <c r="BI29" s="453">
        <v>947</v>
      </c>
      <c r="BJ29" s="429">
        <v>2</v>
      </c>
    </row>
    <row r="30" spans="1:62" ht="18" customHeight="1">
      <c r="A30" s="623">
        <v>114</v>
      </c>
      <c r="B30" s="348">
        <f t="shared" si="0"/>
      </c>
      <c r="C30" s="349">
        <f t="shared" si="1"/>
      </c>
      <c r="D30" s="350" t="str">
        <f t="shared" si="20"/>
        <v> </v>
      </c>
      <c r="E30" s="348">
        <f t="shared" si="2"/>
        <v>296</v>
      </c>
      <c r="F30" s="349">
        <f t="shared" si="3"/>
      </c>
      <c r="G30" s="350">
        <f t="shared" si="21"/>
        <v>5</v>
      </c>
      <c r="H30" s="348">
        <f t="shared" si="4"/>
        <v>336</v>
      </c>
      <c r="I30" s="349">
        <f t="shared" si="5"/>
      </c>
      <c r="J30" s="350">
        <f t="shared" si="22"/>
        <v>5</v>
      </c>
      <c r="K30" s="348">
        <f t="shared" si="6"/>
        <v>369.99999999999994</v>
      </c>
      <c r="L30" s="349">
        <f t="shared" si="7"/>
        <v>369.99999999999994</v>
      </c>
      <c r="M30" s="350">
        <f t="shared" si="23"/>
        <v>4</v>
      </c>
      <c r="N30" s="348">
        <f t="shared" si="8"/>
        <v>464</v>
      </c>
      <c r="O30" s="349">
        <f t="shared" si="9"/>
        <v>464</v>
      </c>
      <c r="P30" s="350">
        <f t="shared" si="24"/>
        <v>4</v>
      </c>
      <c r="Q30" s="348">
        <f t="shared" si="10"/>
        <v>559</v>
      </c>
      <c r="R30" s="349">
        <f t="shared" si="11"/>
        <v>559</v>
      </c>
      <c r="S30" s="350">
        <f t="shared" si="25"/>
        <v>3</v>
      </c>
      <c r="T30" s="348">
        <f t="shared" si="12"/>
        <v>648</v>
      </c>
      <c r="U30" s="349">
        <f t="shared" si="13"/>
        <v>648</v>
      </c>
      <c r="V30" s="350">
        <f t="shared" si="26"/>
        <v>3</v>
      </c>
      <c r="W30" s="348">
        <f t="shared" si="14"/>
        <v>738</v>
      </c>
      <c r="X30" s="349">
        <f t="shared" si="15"/>
        <v>738</v>
      </c>
      <c r="Y30" s="350">
        <f t="shared" si="27"/>
        <v>3</v>
      </c>
      <c r="Z30" s="348">
        <f t="shared" si="16"/>
      </c>
      <c r="AA30" s="349">
        <f t="shared" si="17"/>
        <v>914</v>
      </c>
      <c r="AB30" s="350">
        <f t="shared" si="28"/>
        <v>3</v>
      </c>
      <c r="AC30" s="348">
        <f t="shared" si="18"/>
      </c>
      <c r="AD30" s="349">
        <f t="shared" si="19"/>
        <v>993</v>
      </c>
      <c r="AE30" s="350">
        <f t="shared" si="29"/>
        <v>2</v>
      </c>
      <c r="AF30" s="429"/>
      <c r="AG30" s="453"/>
      <c r="AH30" s="453"/>
      <c r="AI30" s="429"/>
      <c r="AJ30" s="453">
        <v>296</v>
      </c>
      <c r="AK30" s="453"/>
      <c r="AL30" s="429">
        <v>5</v>
      </c>
      <c r="AM30" s="453">
        <v>336</v>
      </c>
      <c r="AN30" s="453"/>
      <c r="AO30" s="429">
        <v>5</v>
      </c>
      <c r="AP30" s="453">
        <v>369.99999999999994</v>
      </c>
      <c r="AQ30" s="453">
        <v>369.99999999999994</v>
      </c>
      <c r="AR30" s="429">
        <v>4</v>
      </c>
      <c r="AS30" s="453">
        <v>464</v>
      </c>
      <c r="AT30" s="453">
        <v>464</v>
      </c>
      <c r="AU30" s="429">
        <v>4</v>
      </c>
      <c r="AV30" s="453">
        <v>559</v>
      </c>
      <c r="AW30" s="453">
        <v>559</v>
      </c>
      <c r="AX30" s="429">
        <v>3</v>
      </c>
      <c r="AY30" s="453">
        <v>648</v>
      </c>
      <c r="AZ30" s="453">
        <v>648</v>
      </c>
      <c r="BA30" s="429">
        <v>3</v>
      </c>
      <c r="BB30" s="453">
        <v>738</v>
      </c>
      <c r="BC30" s="453">
        <v>738</v>
      </c>
      <c r="BD30" s="429">
        <v>3</v>
      </c>
      <c r="BE30" s="453"/>
      <c r="BF30" s="453">
        <v>914</v>
      </c>
      <c r="BG30" s="429">
        <v>3</v>
      </c>
      <c r="BH30" s="453"/>
      <c r="BI30" s="453">
        <v>993</v>
      </c>
      <c r="BJ30" s="429">
        <v>2</v>
      </c>
    </row>
    <row r="31" spans="1:62" ht="18" customHeight="1">
      <c r="A31" s="623">
        <v>133</v>
      </c>
      <c r="B31" s="348">
        <f t="shared" si="0"/>
      </c>
      <c r="C31" s="349">
        <f t="shared" si="1"/>
      </c>
      <c r="D31" s="350" t="str">
        <f t="shared" si="20"/>
        <v> </v>
      </c>
      <c r="E31" s="348">
        <f t="shared" si="2"/>
        <v>310</v>
      </c>
      <c r="F31" s="349">
        <f t="shared" si="3"/>
      </c>
      <c r="G31" s="350">
        <f t="shared" si="21"/>
        <v>5</v>
      </c>
      <c r="H31" s="348">
        <f t="shared" si="4"/>
        <v>343</v>
      </c>
      <c r="I31" s="349">
        <f t="shared" si="5"/>
        <v>343</v>
      </c>
      <c r="J31" s="350">
        <f t="shared" si="22"/>
        <v>4</v>
      </c>
      <c r="K31" s="348">
        <f t="shared" si="6"/>
        <v>400</v>
      </c>
      <c r="L31" s="349">
        <f t="shared" si="7"/>
      </c>
      <c r="M31" s="350">
        <f t="shared" si="23"/>
        <v>4</v>
      </c>
      <c r="N31" s="348">
        <f t="shared" si="8"/>
        <v>496</v>
      </c>
      <c r="O31" s="349">
        <f t="shared" si="9"/>
        <v>496</v>
      </c>
      <c r="P31" s="350">
        <f t="shared" si="24"/>
        <v>3</v>
      </c>
      <c r="Q31" s="348">
        <f t="shared" si="10"/>
        <v>586</v>
      </c>
      <c r="R31" s="349">
        <f t="shared" si="11"/>
      </c>
      <c r="S31" s="350">
        <f t="shared" si="25"/>
        <v>3</v>
      </c>
      <c r="T31" s="348">
        <f t="shared" si="12"/>
        <v>676</v>
      </c>
      <c r="U31" s="349">
        <f t="shared" si="13"/>
        <v>676</v>
      </c>
      <c r="V31" s="350">
        <f t="shared" si="26"/>
        <v>3</v>
      </c>
      <c r="W31" s="348">
        <f t="shared" si="14"/>
        <v>764.0000000000001</v>
      </c>
      <c r="X31" s="349">
        <f t="shared" si="15"/>
        <v>764.0000000000001</v>
      </c>
      <c r="Y31" s="350">
        <f t="shared" si="27"/>
        <v>3</v>
      </c>
      <c r="Z31" s="348">
        <f t="shared" si="16"/>
      </c>
      <c r="AA31" s="349">
        <f t="shared" si="17"/>
        <v>959</v>
      </c>
      <c r="AB31" s="350">
        <f t="shared" si="28"/>
        <v>2</v>
      </c>
      <c r="AC31" s="348">
        <f t="shared" si="18"/>
      </c>
      <c r="AD31" s="349">
        <f t="shared" si="19"/>
        <v>1033</v>
      </c>
      <c r="AE31" s="350">
        <f t="shared" si="29"/>
        <v>2</v>
      </c>
      <c r="AF31" s="429"/>
      <c r="AG31" s="453"/>
      <c r="AH31" s="453"/>
      <c r="AI31" s="429" t="s">
        <v>168</v>
      </c>
      <c r="AJ31" s="453">
        <v>310</v>
      </c>
      <c r="AK31" s="453"/>
      <c r="AL31" s="429">
        <v>5</v>
      </c>
      <c r="AM31" s="453">
        <v>343</v>
      </c>
      <c r="AN31" s="453">
        <v>343</v>
      </c>
      <c r="AO31" s="429">
        <v>4</v>
      </c>
      <c r="AP31" s="453">
        <v>400</v>
      </c>
      <c r="AQ31" s="453"/>
      <c r="AR31" s="429">
        <v>4</v>
      </c>
      <c r="AS31" s="453">
        <v>496</v>
      </c>
      <c r="AT31" s="453">
        <v>496</v>
      </c>
      <c r="AU31" s="429">
        <v>3</v>
      </c>
      <c r="AV31" s="453">
        <v>586</v>
      </c>
      <c r="AW31" s="453"/>
      <c r="AX31" s="429">
        <v>3</v>
      </c>
      <c r="AY31" s="453">
        <v>676</v>
      </c>
      <c r="AZ31" s="453">
        <v>676</v>
      </c>
      <c r="BA31" s="429">
        <v>3</v>
      </c>
      <c r="BB31" s="453">
        <v>764.0000000000001</v>
      </c>
      <c r="BC31" s="453">
        <v>764.0000000000001</v>
      </c>
      <c r="BD31" s="429">
        <v>3</v>
      </c>
      <c r="BE31" s="453"/>
      <c r="BF31" s="453">
        <v>959</v>
      </c>
      <c r="BG31" s="429">
        <v>2</v>
      </c>
      <c r="BH31" s="453"/>
      <c r="BI31" s="453">
        <v>1033</v>
      </c>
      <c r="BJ31" s="429">
        <v>2</v>
      </c>
    </row>
    <row r="32" spans="1:62" ht="18" customHeight="1">
      <c r="A32" s="623">
        <v>140</v>
      </c>
      <c r="B32" s="348">
        <f t="shared" si="0"/>
      </c>
      <c r="C32" s="349">
        <f t="shared" si="1"/>
      </c>
      <c r="D32" s="350" t="str">
        <f t="shared" si="20"/>
        <v> </v>
      </c>
      <c r="E32" s="348">
        <f t="shared" si="2"/>
      </c>
      <c r="F32" s="349">
        <f t="shared" si="3"/>
      </c>
      <c r="G32" s="350" t="str">
        <f t="shared" si="21"/>
        <v> </v>
      </c>
      <c r="H32" s="348">
        <f t="shared" si="4"/>
      </c>
      <c r="I32" s="349">
        <f t="shared" si="5"/>
      </c>
      <c r="J32" s="350" t="str">
        <f t="shared" si="22"/>
        <v> </v>
      </c>
      <c r="K32" s="348">
        <f t="shared" si="6"/>
      </c>
      <c r="L32" s="349">
        <f t="shared" si="7"/>
        <v>416</v>
      </c>
      <c r="M32" s="350">
        <f t="shared" si="23"/>
        <v>4</v>
      </c>
      <c r="N32" s="348">
        <f t="shared" si="8"/>
      </c>
      <c r="O32" s="349">
        <f t="shared" si="9"/>
      </c>
      <c r="P32" s="350" t="str">
        <f t="shared" si="24"/>
        <v> </v>
      </c>
      <c r="Q32" s="348">
        <f t="shared" si="10"/>
      </c>
      <c r="R32" s="349">
        <f t="shared" si="11"/>
        <v>632</v>
      </c>
      <c r="S32" s="350">
        <f t="shared" si="25"/>
        <v>3</v>
      </c>
      <c r="T32" s="348">
        <f t="shared" si="12"/>
      </c>
      <c r="U32" s="349">
        <f t="shared" si="13"/>
        <v>723</v>
      </c>
      <c r="V32" s="350">
        <f t="shared" si="26"/>
        <v>3</v>
      </c>
      <c r="W32" s="348">
        <f t="shared" si="14"/>
      </c>
      <c r="X32" s="349">
        <f t="shared" si="15"/>
        <v>827</v>
      </c>
      <c r="Y32" s="350">
        <f t="shared" si="27"/>
        <v>3</v>
      </c>
      <c r="Z32" s="348">
        <f t="shared" si="16"/>
      </c>
      <c r="AA32" s="349">
        <f t="shared" si="17"/>
        <v>998</v>
      </c>
      <c r="AB32" s="350">
        <f t="shared" si="28"/>
        <v>2</v>
      </c>
      <c r="AC32" s="348">
        <f t="shared" si="18"/>
      </c>
      <c r="AD32" s="349">
        <f t="shared" si="19"/>
        <v>1062</v>
      </c>
      <c r="AE32" s="350">
        <f t="shared" si="29"/>
        <v>2</v>
      </c>
      <c r="AF32" s="429"/>
      <c r="AG32" s="453"/>
      <c r="AH32" s="453"/>
      <c r="AI32" s="429" t="s">
        <v>168</v>
      </c>
      <c r="AJ32" s="453"/>
      <c r="AK32" s="453"/>
      <c r="AL32" s="429"/>
      <c r="AM32" s="453"/>
      <c r="AN32" s="453"/>
      <c r="AO32" s="429" t="s">
        <v>168</v>
      </c>
      <c r="AP32" s="453"/>
      <c r="AQ32" s="453">
        <v>416</v>
      </c>
      <c r="AR32" s="429">
        <v>4</v>
      </c>
      <c r="AS32" s="453"/>
      <c r="AT32" s="453"/>
      <c r="AU32" s="429" t="s">
        <v>168</v>
      </c>
      <c r="AV32" s="453"/>
      <c r="AW32" s="453">
        <v>632</v>
      </c>
      <c r="AX32" s="429">
        <v>3</v>
      </c>
      <c r="AY32" s="453"/>
      <c r="AZ32" s="453">
        <v>723</v>
      </c>
      <c r="BA32" s="429">
        <v>3</v>
      </c>
      <c r="BB32" s="453"/>
      <c r="BC32" s="453">
        <v>827</v>
      </c>
      <c r="BD32" s="429">
        <v>3</v>
      </c>
      <c r="BE32" s="453"/>
      <c r="BF32" s="453">
        <v>998</v>
      </c>
      <c r="BG32" s="429">
        <v>2</v>
      </c>
      <c r="BH32" s="453"/>
      <c r="BI32" s="453">
        <v>1062</v>
      </c>
      <c r="BJ32" s="429">
        <v>2</v>
      </c>
    </row>
    <row r="33" spans="1:62" ht="18" customHeight="1">
      <c r="A33" s="623">
        <v>159</v>
      </c>
      <c r="B33" s="348">
        <f t="shared" si="0"/>
      </c>
      <c r="C33" s="349">
        <f t="shared" si="1"/>
      </c>
      <c r="D33" s="350" t="str">
        <f t="shared" si="20"/>
        <v> </v>
      </c>
      <c r="E33" s="348">
        <f t="shared" si="2"/>
        <v>347</v>
      </c>
      <c r="F33" s="349">
        <f t="shared" si="3"/>
      </c>
      <c r="G33" s="350">
        <f t="shared" si="21"/>
        <v>4</v>
      </c>
      <c r="H33" s="348">
        <f t="shared" si="4"/>
        <v>385</v>
      </c>
      <c r="I33" s="349">
        <f t="shared" si="5"/>
        <v>385</v>
      </c>
      <c r="J33" s="350">
        <f t="shared" si="22"/>
        <v>4</v>
      </c>
      <c r="K33" s="348">
        <f t="shared" si="6"/>
        <v>445</v>
      </c>
      <c r="L33" s="349">
        <f t="shared" si="7"/>
        <v>445</v>
      </c>
      <c r="M33" s="350">
        <f t="shared" si="23"/>
        <v>3</v>
      </c>
      <c r="N33" s="348">
        <f t="shared" si="8"/>
        <v>549</v>
      </c>
      <c r="O33" s="349">
        <f t="shared" si="9"/>
        <v>549</v>
      </c>
      <c r="P33" s="350">
        <f t="shared" si="24"/>
        <v>3</v>
      </c>
      <c r="Q33" s="348">
        <f t="shared" si="10"/>
        <v>660</v>
      </c>
      <c r="R33" s="349">
        <f t="shared" si="11"/>
        <v>660</v>
      </c>
      <c r="S33" s="350">
        <f t="shared" si="25"/>
        <v>3</v>
      </c>
      <c r="T33" s="348">
        <f t="shared" si="12"/>
        <v>747.9999999999999</v>
      </c>
      <c r="U33" s="349">
        <f t="shared" si="13"/>
        <v>747.9999999999999</v>
      </c>
      <c r="V33" s="350">
        <f t="shared" si="26"/>
        <v>3</v>
      </c>
      <c r="W33" s="348">
        <f t="shared" si="14"/>
        <v>838</v>
      </c>
      <c r="X33" s="349">
        <f t="shared" si="15"/>
        <v>838</v>
      </c>
      <c r="Y33" s="350">
        <f t="shared" si="27"/>
        <v>2</v>
      </c>
      <c r="Z33" s="348">
        <f t="shared" si="16"/>
      </c>
      <c r="AA33" s="349">
        <f t="shared" si="17"/>
        <v>1035</v>
      </c>
      <c r="AB33" s="350">
        <f t="shared" si="28"/>
        <v>2</v>
      </c>
      <c r="AC33" s="348">
        <f t="shared" si="18"/>
      </c>
      <c r="AD33" s="349">
        <f t="shared" si="19"/>
        <v>1121</v>
      </c>
      <c r="AE33" s="350">
        <f t="shared" si="29"/>
        <v>2</v>
      </c>
      <c r="AF33" s="429"/>
      <c r="AG33" s="453"/>
      <c r="AH33" s="453"/>
      <c r="AI33" s="429" t="s">
        <v>168</v>
      </c>
      <c r="AJ33" s="453">
        <v>347</v>
      </c>
      <c r="AK33" s="453"/>
      <c r="AL33" s="429">
        <v>4</v>
      </c>
      <c r="AM33" s="453">
        <v>385</v>
      </c>
      <c r="AN33" s="453">
        <v>385</v>
      </c>
      <c r="AO33" s="429">
        <v>4</v>
      </c>
      <c r="AP33" s="453">
        <v>445</v>
      </c>
      <c r="AQ33" s="453">
        <v>445</v>
      </c>
      <c r="AR33" s="429">
        <v>3</v>
      </c>
      <c r="AS33" s="453">
        <v>549</v>
      </c>
      <c r="AT33" s="453">
        <v>549</v>
      </c>
      <c r="AU33" s="429">
        <v>3</v>
      </c>
      <c r="AV33" s="453">
        <v>660</v>
      </c>
      <c r="AW33" s="453">
        <v>660</v>
      </c>
      <c r="AX33" s="429">
        <v>3</v>
      </c>
      <c r="AY33" s="453">
        <v>747.9999999999999</v>
      </c>
      <c r="AZ33" s="453">
        <v>747.9999999999999</v>
      </c>
      <c r="BA33" s="429">
        <v>3</v>
      </c>
      <c r="BB33" s="453">
        <v>838</v>
      </c>
      <c r="BC33" s="453">
        <v>838</v>
      </c>
      <c r="BD33" s="429">
        <v>2</v>
      </c>
      <c r="BE33" s="453"/>
      <c r="BF33" s="453">
        <v>1035</v>
      </c>
      <c r="BG33" s="429">
        <v>2</v>
      </c>
      <c r="BH33" s="453"/>
      <c r="BI33" s="453">
        <v>1121</v>
      </c>
      <c r="BJ33" s="429">
        <v>2</v>
      </c>
    </row>
    <row r="34" spans="1:62" ht="18" customHeight="1">
      <c r="A34" s="623">
        <v>168</v>
      </c>
      <c r="B34" s="348">
        <f t="shared" si="0"/>
      </c>
      <c r="C34" s="349">
        <f t="shared" si="1"/>
      </c>
      <c r="D34" s="350" t="str">
        <f t="shared" si="20"/>
        <v> </v>
      </c>
      <c r="E34" s="348">
        <f t="shared" si="2"/>
      </c>
      <c r="F34" s="349">
        <f t="shared" si="3"/>
      </c>
      <c r="G34" s="350" t="str">
        <f t="shared" si="21"/>
        <v> </v>
      </c>
      <c r="H34" s="348">
        <f t="shared" si="4"/>
      </c>
      <c r="I34" s="349">
        <f t="shared" si="5"/>
      </c>
      <c r="J34" s="350" t="str">
        <f t="shared" si="22"/>
        <v> </v>
      </c>
      <c r="K34" s="348">
        <f t="shared" si="6"/>
      </c>
      <c r="L34" s="349">
        <f t="shared" si="7"/>
        <v>466</v>
      </c>
      <c r="M34" s="350">
        <f t="shared" si="23"/>
        <v>3</v>
      </c>
      <c r="N34" s="348">
        <f t="shared" si="8"/>
      </c>
      <c r="O34" s="349">
        <f t="shared" si="9"/>
        <v>576</v>
      </c>
      <c r="P34" s="350">
        <f t="shared" si="24"/>
        <v>3</v>
      </c>
      <c r="Q34" s="348">
        <f t="shared" si="10"/>
      </c>
      <c r="R34" s="349">
        <f t="shared" si="11"/>
        <v>690</v>
      </c>
      <c r="S34" s="350">
        <f t="shared" si="25"/>
        <v>3</v>
      </c>
      <c r="T34" s="348">
        <f t="shared" si="12"/>
      </c>
      <c r="U34" s="349">
        <f t="shared" si="13"/>
        <v>781</v>
      </c>
      <c r="V34" s="350">
        <f t="shared" si="26"/>
        <v>2</v>
      </c>
      <c r="W34" s="348">
        <f t="shared" si="14"/>
      </c>
      <c r="X34" s="349">
        <f t="shared" si="15"/>
        <v>874.0000000000001</v>
      </c>
      <c r="Y34" s="350">
        <f t="shared" si="27"/>
        <v>2</v>
      </c>
      <c r="Z34" s="348">
        <f t="shared" si="16"/>
      </c>
      <c r="AA34" s="349">
        <f t="shared" si="17"/>
        <v>1070</v>
      </c>
      <c r="AB34" s="350">
        <f t="shared" si="28"/>
        <v>2</v>
      </c>
      <c r="AC34" s="348">
        <f t="shared" si="18"/>
      </c>
      <c r="AD34" s="349">
        <f t="shared" si="19"/>
        <v>1175</v>
      </c>
      <c r="AE34" s="350">
        <f t="shared" si="29"/>
        <v>2</v>
      </c>
      <c r="AF34" s="429"/>
      <c r="AG34" s="453"/>
      <c r="AH34" s="453"/>
      <c r="AI34" s="429" t="s">
        <v>168</v>
      </c>
      <c r="AJ34" s="453"/>
      <c r="AK34" s="453"/>
      <c r="AL34" s="429"/>
      <c r="AM34" s="453"/>
      <c r="AN34" s="453"/>
      <c r="AO34" s="429" t="s">
        <v>168</v>
      </c>
      <c r="AP34" s="453"/>
      <c r="AQ34" s="453">
        <v>466</v>
      </c>
      <c r="AR34" s="429">
        <v>3</v>
      </c>
      <c r="AS34" s="453"/>
      <c r="AT34" s="453">
        <v>576</v>
      </c>
      <c r="AU34" s="429">
        <v>3</v>
      </c>
      <c r="AV34" s="453"/>
      <c r="AW34" s="453">
        <v>690</v>
      </c>
      <c r="AX34" s="429">
        <v>3</v>
      </c>
      <c r="AY34" s="453"/>
      <c r="AZ34" s="453">
        <v>781</v>
      </c>
      <c r="BA34" s="429">
        <v>2</v>
      </c>
      <c r="BB34" s="453"/>
      <c r="BC34" s="453">
        <v>874.0000000000001</v>
      </c>
      <c r="BD34" s="429">
        <v>2</v>
      </c>
      <c r="BE34" s="453"/>
      <c r="BF34" s="453">
        <v>1070</v>
      </c>
      <c r="BG34" s="429">
        <v>2</v>
      </c>
      <c r="BH34" s="453"/>
      <c r="BI34" s="453">
        <v>1175</v>
      </c>
      <c r="BJ34" s="429">
        <v>2</v>
      </c>
    </row>
    <row r="35" spans="1:62" ht="18" customHeight="1">
      <c r="A35" s="623">
        <v>169</v>
      </c>
      <c r="B35" s="348">
        <f t="shared" si="0"/>
      </c>
      <c r="C35" s="349">
        <f t="shared" si="1"/>
      </c>
      <c r="D35" s="350" t="str">
        <f t="shared" si="20"/>
        <v> </v>
      </c>
      <c r="E35" s="348">
        <f t="shared" si="2"/>
        <v>363</v>
      </c>
      <c r="F35" s="349">
        <f t="shared" si="3"/>
      </c>
      <c r="G35" s="350">
        <f t="shared" si="21"/>
        <v>4</v>
      </c>
      <c r="H35" s="348">
        <f t="shared" si="4"/>
        <v>404</v>
      </c>
      <c r="I35" s="349">
        <f t="shared" si="5"/>
      </c>
      <c r="J35" s="350">
        <f t="shared" si="22"/>
        <v>4</v>
      </c>
      <c r="K35" s="348">
        <f t="shared" si="6"/>
        <v>466</v>
      </c>
      <c r="L35" s="349">
        <f t="shared" si="7"/>
      </c>
      <c r="M35" s="350">
        <f t="shared" si="23"/>
        <v>3</v>
      </c>
      <c r="N35" s="348">
        <f t="shared" si="8"/>
        <v>576</v>
      </c>
      <c r="O35" s="349">
        <f t="shared" si="9"/>
      </c>
      <c r="P35" s="350">
        <f t="shared" si="24"/>
        <v>3</v>
      </c>
      <c r="Q35" s="348">
        <f t="shared" si="10"/>
        <v>690</v>
      </c>
      <c r="R35" s="349">
        <f t="shared" si="11"/>
      </c>
      <c r="S35" s="350">
        <f t="shared" si="25"/>
        <v>3</v>
      </c>
      <c r="T35" s="348">
        <f t="shared" si="12"/>
        <v>781</v>
      </c>
      <c r="U35" s="349">
        <f t="shared" si="13"/>
      </c>
      <c r="V35" s="350">
        <f t="shared" si="26"/>
        <v>2</v>
      </c>
      <c r="W35" s="348">
        <f t="shared" si="14"/>
        <v>874</v>
      </c>
      <c r="X35" s="349">
        <f t="shared" si="15"/>
      </c>
      <c r="Y35" s="350">
        <f t="shared" si="27"/>
        <v>2</v>
      </c>
      <c r="Z35" s="348">
        <f t="shared" si="16"/>
      </c>
      <c r="AA35" s="349">
        <f t="shared" si="17"/>
      </c>
      <c r="AB35" s="350" t="str">
        <f t="shared" si="28"/>
        <v> </v>
      </c>
      <c r="AC35" s="348">
        <f t="shared" si="18"/>
      </c>
      <c r="AD35" s="349">
        <f t="shared" si="19"/>
      </c>
      <c r="AE35" s="350" t="str">
        <f t="shared" si="29"/>
        <v> </v>
      </c>
      <c r="AF35" s="429"/>
      <c r="AG35" s="453"/>
      <c r="AH35" s="453"/>
      <c r="AI35" s="429" t="s">
        <v>168</v>
      </c>
      <c r="AJ35" s="453">
        <v>363</v>
      </c>
      <c r="AK35" s="453"/>
      <c r="AL35" s="429">
        <v>4</v>
      </c>
      <c r="AM35" s="453">
        <v>404</v>
      </c>
      <c r="AN35" s="453"/>
      <c r="AO35" s="429">
        <v>4</v>
      </c>
      <c r="AP35" s="453">
        <v>466</v>
      </c>
      <c r="AQ35" s="453"/>
      <c r="AR35" s="429">
        <v>3</v>
      </c>
      <c r="AS35" s="453">
        <v>576</v>
      </c>
      <c r="AT35" s="453"/>
      <c r="AU35" s="429">
        <v>3</v>
      </c>
      <c r="AV35" s="453">
        <v>690</v>
      </c>
      <c r="AW35" s="453"/>
      <c r="AX35" s="429">
        <v>3</v>
      </c>
      <c r="AY35" s="453">
        <v>781</v>
      </c>
      <c r="AZ35" s="453"/>
      <c r="BA35" s="429">
        <v>2</v>
      </c>
      <c r="BB35" s="453">
        <v>874</v>
      </c>
      <c r="BC35" s="453"/>
      <c r="BD35" s="429">
        <v>2</v>
      </c>
      <c r="BE35" s="453"/>
      <c r="BF35" s="453"/>
      <c r="BG35" s="429" t="s">
        <v>168</v>
      </c>
      <c r="BH35" s="453"/>
      <c r="BI35" s="453"/>
      <c r="BJ35" s="429" t="s">
        <v>168</v>
      </c>
    </row>
    <row r="36" spans="1:62" ht="18" customHeight="1">
      <c r="A36" s="623">
        <v>194</v>
      </c>
      <c r="B36" s="348">
        <f t="shared" si="0"/>
      </c>
      <c r="C36" s="349">
        <f t="shared" si="1"/>
      </c>
      <c r="D36" s="350" t="str">
        <f t="shared" si="20"/>
        <v> </v>
      </c>
      <c r="E36" s="348">
        <f t="shared" si="2"/>
      </c>
      <c r="F36" s="349">
        <f t="shared" si="3"/>
      </c>
      <c r="G36" s="350" t="str">
        <f t="shared" si="21"/>
        <v> </v>
      </c>
      <c r="H36" s="348">
        <f t="shared" si="4"/>
      </c>
      <c r="I36" s="349">
        <f t="shared" si="5"/>
        <v>451</v>
      </c>
      <c r="J36" s="350">
        <f t="shared" si="22"/>
        <v>3</v>
      </c>
      <c r="K36" s="348">
        <f t="shared" si="6"/>
      </c>
      <c r="L36" s="349">
        <f t="shared" si="7"/>
        <v>506</v>
      </c>
      <c r="M36" s="350">
        <f t="shared" si="23"/>
        <v>3</v>
      </c>
      <c r="N36" s="348">
        <f t="shared" si="8"/>
      </c>
      <c r="O36" s="349">
        <f t="shared" si="9"/>
        <v>653</v>
      </c>
      <c r="P36" s="350">
        <f t="shared" si="24"/>
        <v>3</v>
      </c>
      <c r="Q36" s="348">
        <f t="shared" si="10"/>
      </c>
      <c r="R36" s="349">
        <f t="shared" si="11"/>
        <v>759</v>
      </c>
      <c r="S36" s="350">
        <f t="shared" si="25"/>
        <v>2</v>
      </c>
      <c r="T36" s="348">
        <f t="shared" si="12"/>
      </c>
      <c r="U36" s="349">
        <f t="shared" si="13"/>
        <v>849.9999999999999</v>
      </c>
      <c r="V36" s="350">
        <f t="shared" si="26"/>
        <v>2</v>
      </c>
      <c r="W36" s="348">
        <f t="shared" si="14"/>
      </c>
      <c r="X36" s="349">
        <f t="shared" si="15"/>
        <v>976.0000000000001</v>
      </c>
      <c r="Y36" s="350">
        <f t="shared" si="27"/>
        <v>2</v>
      </c>
      <c r="Z36" s="348">
        <f t="shared" si="16"/>
      </c>
      <c r="AA36" s="349">
        <f t="shared" si="17"/>
        <v>1112</v>
      </c>
      <c r="AB36" s="350">
        <f t="shared" si="28"/>
        <v>2</v>
      </c>
      <c r="AC36" s="348">
        <f t="shared" si="18"/>
      </c>
      <c r="AD36" s="349">
        <f t="shared" si="19"/>
        <v>1232</v>
      </c>
      <c r="AE36" s="350">
        <f t="shared" si="29"/>
        <v>2</v>
      </c>
      <c r="AF36" s="429"/>
      <c r="AG36" s="453"/>
      <c r="AH36" s="453"/>
      <c r="AI36" s="429" t="s">
        <v>168</v>
      </c>
      <c r="AJ36" s="453"/>
      <c r="AK36" s="453"/>
      <c r="AL36" s="429"/>
      <c r="AM36" s="453"/>
      <c r="AN36" s="453">
        <v>451</v>
      </c>
      <c r="AO36" s="429">
        <v>3</v>
      </c>
      <c r="AP36" s="453"/>
      <c r="AQ36" s="453">
        <v>506</v>
      </c>
      <c r="AR36" s="429">
        <v>3</v>
      </c>
      <c r="AS36" s="453"/>
      <c r="AT36" s="453">
        <v>653</v>
      </c>
      <c r="AU36" s="429">
        <v>3</v>
      </c>
      <c r="AV36" s="453"/>
      <c r="AW36" s="453">
        <v>759</v>
      </c>
      <c r="AX36" s="429">
        <v>2</v>
      </c>
      <c r="AY36" s="453"/>
      <c r="AZ36" s="453">
        <v>849.9999999999999</v>
      </c>
      <c r="BA36" s="429">
        <v>2</v>
      </c>
      <c r="BB36" s="453"/>
      <c r="BC36" s="453">
        <v>976.0000000000001</v>
      </c>
      <c r="BD36" s="429">
        <v>2</v>
      </c>
      <c r="BE36" s="453"/>
      <c r="BF36" s="453">
        <v>1112</v>
      </c>
      <c r="BG36" s="429">
        <v>2</v>
      </c>
      <c r="BH36" s="453"/>
      <c r="BI36" s="453">
        <v>1232</v>
      </c>
      <c r="BJ36" s="429">
        <v>2</v>
      </c>
    </row>
    <row r="37" spans="1:62" ht="18" customHeight="1">
      <c r="A37" s="623">
        <v>205</v>
      </c>
      <c r="B37" s="348">
        <f t="shared" si="0"/>
      </c>
      <c r="C37" s="349">
        <f t="shared" si="1"/>
      </c>
      <c r="D37" s="350" t="str">
        <f t="shared" si="20"/>
        <v> </v>
      </c>
      <c r="E37" s="348">
        <f t="shared" si="2"/>
      </c>
      <c r="F37" s="349">
        <f t="shared" si="3"/>
      </c>
      <c r="G37" s="350" t="str">
        <f t="shared" si="21"/>
        <v> </v>
      </c>
      <c r="H37" s="348">
        <f t="shared" si="4"/>
      </c>
      <c r="I37" s="349">
        <f t="shared" si="5"/>
        <v>511</v>
      </c>
      <c r="J37" s="350">
        <f t="shared" si="22"/>
        <v>3</v>
      </c>
      <c r="K37" s="348">
        <f t="shared" si="6"/>
      </c>
      <c r="L37" s="349">
        <f t="shared" si="7"/>
        <v>544</v>
      </c>
      <c r="M37" s="350">
        <f t="shared" si="23"/>
        <v>3</v>
      </c>
      <c r="N37" s="348">
        <f t="shared" si="8"/>
      </c>
      <c r="O37" s="349">
        <f t="shared" si="9"/>
        <v>677</v>
      </c>
      <c r="P37" s="350">
        <f t="shared" si="24"/>
        <v>2</v>
      </c>
      <c r="Q37" s="348">
        <f t="shared" si="10"/>
      </c>
      <c r="R37" s="349">
        <f t="shared" si="11"/>
        <v>800</v>
      </c>
      <c r="S37" s="350">
        <f t="shared" si="25"/>
        <v>2</v>
      </c>
      <c r="T37" s="348">
        <f t="shared" si="12"/>
      </c>
      <c r="U37" s="349">
        <f t="shared" si="13"/>
        <v>891</v>
      </c>
      <c r="V37" s="350">
        <f t="shared" si="26"/>
        <v>2</v>
      </c>
      <c r="W37" s="348">
        <f t="shared" si="14"/>
      </c>
      <c r="X37" s="349">
        <f t="shared" si="15"/>
        <v>1010</v>
      </c>
      <c r="Y37" s="350">
        <f t="shared" si="27"/>
        <v>2</v>
      </c>
      <c r="Z37" s="348">
        <f t="shared" si="16"/>
      </c>
      <c r="AA37" s="349">
        <f t="shared" si="17"/>
        <v>1156</v>
      </c>
      <c r="AB37" s="350">
        <f t="shared" si="28"/>
        <v>2</v>
      </c>
      <c r="AC37" s="348">
        <f t="shared" si="18"/>
      </c>
      <c r="AD37" s="349">
        <f t="shared" si="19"/>
      </c>
      <c r="AE37" s="350" t="str">
        <f t="shared" si="29"/>
        <v> </v>
      </c>
      <c r="AF37" s="429"/>
      <c r="AG37" s="453"/>
      <c r="AH37" s="453"/>
      <c r="AI37" s="429" t="s">
        <v>168</v>
      </c>
      <c r="AJ37" s="453"/>
      <c r="AK37" s="453"/>
      <c r="AL37" s="429"/>
      <c r="AM37" s="453"/>
      <c r="AN37" s="453">
        <v>511</v>
      </c>
      <c r="AO37" s="429">
        <v>3</v>
      </c>
      <c r="AP37" s="453"/>
      <c r="AQ37" s="453">
        <v>544</v>
      </c>
      <c r="AR37" s="429">
        <v>3</v>
      </c>
      <c r="AS37" s="453"/>
      <c r="AT37" s="453">
        <v>677</v>
      </c>
      <c r="AU37" s="429">
        <v>2</v>
      </c>
      <c r="AV37" s="453"/>
      <c r="AW37" s="453">
        <v>800</v>
      </c>
      <c r="AX37" s="429">
        <v>2</v>
      </c>
      <c r="AY37" s="453"/>
      <c r="AZ37" s="453">
        <v>891</v>
      </c>
      <c r="BA37" s="429">
        <v>2</v>
      </c>
      <c r="BB37" s="453"/>
      <c r="BC37" s="453">
        <v>1010</v>
      </c>
      <c r="BD37" s="429">
        <v>2</v>
      </c>
      <c r="BE37" s="453"/>
      <c r="BF37" s="453">
        <v>1156</v>
      </c>
      <c r="BG37" s="429">
        <v>2</v>
      </c>
      <c r="BH37" s="453"/>
      <c r="BI37" s="453"/>
      <c r="BJ37" s="429" t="s">
        <v>168</v>
      </c>
    </row>
    <row r="38" spans="1:62" ht="18" customHeight="1">
      <c r="A38" s="623">
        <v>219</v>
      </c>
      <c r="B38" s="348">
        <f t="shared" si="0"/>
      </c>
      <c r="C38" s="349">
        <f t="shared" si="1"/>
      </c>
      <c r="D38" s="350" t="str">
        <f t="shared" si="20"/>
        <v> </v>
      </c>
      <c r="E38" s="348">
        <f t="shared" si="2"/>
        <v>462</v>
      </c>
      <c r="F38" s="349">
        <f t="shared" si="3"/>
      </c>
      <c r="G38" s="350">
        <f t="shared" si="21"/>
        <v>3</v>
      </c>
      <c r="H38" s="348">
        <f t="shared" si="4"/>
        <v>513</v>
      </c>
      <c r="I38" s="349">
        <f t="shared" si="5"/>
      </c>
      <c r="J38" s="350">
        <f t="shared" si="22"/>
        <v>3</v>
      </c>
      <c r="K38" s="348">
        <f t="shared" si="6"/>
        <v>586</v>
      </c>
      <c r="L38" s="349">
        <f t="shared" si="7"/>
        <v>586</v>
      </c>
      <c r="M38" s="350">
        <f t="shared" si="23"/>
        <v>3</v>
      </c>
      <c r="N38" s="348">
        <f t="shared" si="8"/>
        <v>726</v>
      </c>
      <c r="O38" s="349">
        <f t="shared" si="9"/>
        <v>726</v>
      </c>
      <c r="P38" s="350">
        <f t="shared" si="24"/>
        <v>2</v>
      </c>
      <c r="Q38" s="348">
        <f t="shared" si="10"/>
        <v>861.9999999999999</v>
      </c>
      <c r="R38" s="349">
        <f t="shared" si="11"/>
        <v>861.9999999999999</v>
      </c>
      <c r="S38" s="350">
        <f t="shared" si="25"/>
        <v>2</v>
      </c>
      <c r="T38" s="348">
        <f t="shared" si="12"/>
      </c>
      <c r="U38" s="349">
        <f t="shared" si="13"/>
        <v>998</v>
      </c>
      <c r="V38" s="350">
        <f t="shared" si="26"/>
        <v>2</v>
      </c>
      <c r="W38" s="348">
        <f t="shared" si="14"/>
      </c>
      <c r="X38" s="349">
        <f t="shared" si="15"/>
        <v>1058</v>
      </c>
      <c r="Y38" s="350">
        <f t="shared" si="27"/>
        <v>2</v>
      </c>
      <c r="Z38" s="348">
        <f t="shared" si="16"/>
      </c>
      <c r="AA38" s="349">
        <f t="shared" si="17"/>
      </c>
      <c r="AB38" s="350" t="str">
        <f t="shared" si="28"/>
        <v> </v>
      </c>
      <c r="AC38" s="348">
        <f t="shared" si="18"/>
      </c>
      <c r="AD38" s="349">
        <f t="shared" si="19"/>
        <v>1389</v>
      </c>
      <c r="AE38" s="350">
        <f t="shared" si="29"/>
        <v>2</v>
      </c>
      <c r="AF38" s="429"/>
      <c r="AG38" s="453"/>
      <c r="AH38" s="453"/>
      <c r="AI38" s="429" t="s">
        <v>168</v>
      </c>
      <c r="AJ38" s="453">
        <v>462</v>
      </c>
      <c r="AK38" s="453"/>
      <c r="AL38" s="429">
        <v>3</v>
      </c>
      <c r="AM38" s="453">
        <v>513</v>
      </c>
      <c r="AN38" s="453"/>
      <c r="AO38" s="429">
        <v>3</v>
      </c>
      <c r="AP38" s="453">
        <v>586</v>
      </c>
      <c r="AQ38" s="453">
        <v>586</v>
      </c>
      <c r="AR38" s="429">
        <v>3</v>
      </c>
      <c r="AS38" s="453">
        <v>726</v>
      </c>
      <c r="AT38" s="453">
        <v>726</v>
      </c>
      <c r="AU38" s="429">
        <v>2</v>
      </c>
      <c r="AV38" s="453">
        <v>861.9999999999999</v>
      </c>
      <c r="AW38" s="453">
        <v>861.9999999999999</v>
      </c>
      <c r="AX38" s="429">
        <v>2</v>
      </c>
      <c r="AY38" s="453"/>
      <c r="AZ38" s="453">
        <v>998</v>
      </c>
      <c r="BA38" s="429">
        <v>2</v>
      </c>
      <c r="BB38" s="453"/>
      <c r="BC38" s="453">
        <v>1058</v>
      </c>
      <c r="BD38" s="429">
        <v>2</v>
      </c>
      <c r="BE38" s="453"/>
      <c r="BF38" s="453"/>
      <c r="BG38" s="429" t="s">
        <v>168</v>
      </c>
      <c r="BH38" s="453"/>
      <c r="BI38" s="453">
        <v>1389</v>
      </c>
      <c r="BJ38" s="429">
        <v>2</v>
      </c>
    </row>
    <row r="39" spans="1:62" ht="18" customHeight="1">
      <c r="A39" s="623">
        <v>245</v>
      </c>
      <c r="B39" s="348">
        <f t="shared" si="0"/>
      </c>
      <c r="C39" s="349">
        <f t="shared" si="1"/>
      </c>
      <c r="D39" s="350" t="str">
        <f t="shared" si="20"/>
        <v> </v>
      </c>
      <c r="E39" s="348">
        <f t="shared" si="2"/>
      </c>
      <c r="F39" s="349">
        <f t="shared" si="3"/>
      </c>
      <c r="G39" s="350" t="str">
        <f t="shared" si="21"/>
        <v> </v>
      </c>
      <c r="H39" s="348">
        <f t="shared" si="4"/>
      </c>
      <c r="I39" s="349">
        <f t="shared" si="5"/>
      </c>
      <c r="J39" s="350">
        <f t="shared" si="22"/>
        <v>2</v>
      </c>
      <c r="K39" s="348">
        <f t="shared" si="6"/>
      </c>
      <c r="L39" s="349">
        <f t="shared" si="7"/>
        <v>813</v>
      </c>
      <c r="M39" s="350">
        <f t="shared" si="23"/>
        <v>2</v>
      </c>
      <c r="N39" s="348">
        <f t="shared" si="8"/>
      </c>
      <c r="O39" s="349">
        <f t="shared" si="9"/>
        <v>897</v>
      </c>
      <c r="P39" s="350">
        <f t="shared" si="24"/>
        <v>2</v>
      </c>
      <c r="Q39" s="348">
        <f t="shared" si="10"/>
      </c>
      <c r="R39" s="349">
        <f t="shared" si="11"/>
        <v>1006</v>
      </c>
      <c r="S39" s="350">
        <f t="shared" si="25"/>
        <v>2</v>
      </c>
      <c r="T39" s="348">
        <f t="shared" si="12"/>
      </c>
      <c r="U39" s="349">
        <f t="shared" si="13"/>
        <v>1164</v>
      </c>
      <c r="V39" s="350">
        <f t="shared" si="26"/>
        <v>2</v>
      </c>
      <c r="W39" s="348">
        <f t="shared" si="14"/>
      </c>
      <c r="X39" s="349">
        <f t="shared" si="15"/>
      </c>
      <c r="Y39" s="350" t="str">
        <f t="shared" si="27"/>
        <v> </v>
      </c>
      <c r="Z39" s="348">
        <f t="shared" si="16"/>
      </c>
      <c r="AA39" s="349">
        <f t="shared" si="17"/>
        <v>1287</v>
      </c>
      <c r="AB39" s="350">
        <f t="shared" si="28"/>
        <v>2</v>
      </c>
      <c r="AC39" s="348">
        <f t="shared" si="18"/>
      </c>
      <c r="AD39" s="349">
        <f t="shared" si="19"/>
      </c>
      <c r="AE39" s="350" t="str">
        <f t="shared" si="29"/>
        <v> </v>
      </c>
      <c r="AF39" s="429"/>
      <c r="AG39" s="453"/>
      <c r="AH39" s="453"/>
      <c r="AI39" s="429" t="s">
        <v>168</v>
      </c>
      <c r="AJ39" s="453"/>
      <c r="AK39" s="453"/>
      <c r="AL39" s="429"/>
      <c r="AM39" s="453"/>
      <c r="AN39" s="453"/>
      <c r="AO39" s="429">
        <v>2</v>
      </c>
      <c r="AP39" s="453"/>
      <c r="AQ39" s="453">
        <v>813</v>
      </c>
      <c r="AR39" s="429">
        <v>2</v>
      </c>
      <c r="AS39" s="453"/>
      <c r="AT39" s="453">
        <v>897</v>
      </c>
      <c r="AU39" s="429">
        <v>2</v>
      </c>
      <c r="AV39" s="453"/>
      <c r="AW39" s="453">
        <v>1006</v>
      </c>
      <c r="AX39" s="429">
        <v>2</v>
      </c>
      <c r="AY39" s="453"/>
      <c r="AZ39" s="453">
        <v>1164</v>
      </c>
      <c r="BA39" s="429">
        <v>2</v>
      </c>
      <c r="BB39" s="453"/>
      <c r="BC39" s="453"/>
      <c r="BD39" s="429" t="s">
        <v>168</v>
      </c>
      <c r="BE39" s="453"/>
      <c r="BF39" s="453">
        <v>1287</v>
      </c>
      <c r="BG39" s="429">
        <v>2</v>
      </c>
      <c r="BH39" s="453"/>
      <c r="BI39" s="453"/>
      <c r="BJ39" s="429"/>
    </row>
    <row r="40" spans="1:62" ht="18" customHeight="1">
      <c r="A40" s="624">
        <v>273</v>
      </c>
      <c r="B40" s="353">
        <f t="shared" si="0"/>
      </c>
      <c r="C40" s="354">
        <f t="shared" si="1"/>
      </c>
      <c r="D40" s="361" t="str">
        <f t="shared" si="20"/>
        <v> </v>
      </c>
      <c r="E40" s="353">
        <f t="shared" si="2"/>
        <v>619</v>
      </c>
      <c r="F40" s="354">
        <f t="shared" si="3"/>
      </c>
      <c r="G40" s="361">
        <f t="shared" si="21"/>
        <v>2</v>
      </c>
      <c r="H40" s="353">
        <f t="shared" si="4"/>
        <v>707</v>
      </c>
      <c r="I40" s="354">
        <f t="shared" si="5"/>
      </c>
      <c r="J40" s="361">
        <f t="shared" si="22"/>
        <v>2</v>
      </c>
      <c r="K40" s="353">
        <f t="shared" si="6"/>
        <v>840</v>
      </c>
      <c r="L40" s="354">
        <f t="shared" si="7"/>
      </c>
      <c r="M40" s="361">
        <f t="shared" si="23"/>
        <v>2</v>
      </c>
      <c r="N40" s="353">
        <f t="shared" si="8"/>
      </c>
      <c r="O40" s="354">
        <f t="shared" si="9"/>
      </c>
      <c r="P40" s="361" t="str">
        <f t="shared" si="24"/>
        <v> </v>
      </c>
      <c r="Q40" s="353">
        <f t="shared" si="10"/>
      </c>
      <c r="R40" s="354">
        <f t="shared" si="11"/>
      </c>
      <c r="S40" s="361" t="str">
        <f t="shared" si="25"/>
        <v> </v>
      </c>
      <c r="T40" s="353">
        <f t="shared" si="12"/>
      </c>
      <c r="U40" s="354">
        <f t="shared" si="13"/>
      </c>
      <c r="V40" s="361" t="str">
        <f t="shared" si="26"/>
        <v> </v>
      </c>
      <c r="W40" s="353">
        <f t="shared" si="14"/>
      </c>
      <c r="X40" s="354">
        <f t="shared" si="15"/>
      </c>
      <c r="Y40" s="361" t="str">
        <f t="shared" si="27"/>
        <v> </v>
      </c>
      <c r="Z40" s="353">
        <f t="shared" si="16"/>
      </c>
      <c r="AA40" s="354">
        <f t="shared" si="17"/>
      </c>
      <c r="AB40" s="361" t="str">
        <f t="shared" si="28"/>
        <v> </v>
      </c>
      <c r="AC40" s="353">
        <f t="shared" si="18"/>
      </c>
      <c r="AD40" s="354">
        <f t="shared" si="19"/>
      </c>
      <c r="AE40" s="361" t="str">
        <f t="shared" si="29"/>
        <v> </v>
      </c>
      <c r="AF40" s="428"/>
      <c r="AG40" s="453"/>
      <c r="AH40" s="453"/>
      <c r="AI40" s="428" t="s">
        <v>168</v>
      </c>
      <c r="AJ40" s="453">
        <v>619</v>
      </c>
      <c r="AK40" s="453"/>
      <c r="AL40" s="428">
        <v>2</v>
      </c>
      <c r="AM40" s="453">
        <v>707</v>
      </c>
      <c r="AN40" s="453"/>
      <c r="AO40" s="428">
        <v>2</v>
      </c>
      <c r="AP40" s="453">
        <v>840</v>
      </c>
      <c r="AQ40" s="453"/>
      <c r="AR40" s="428">
        <v>2</v>
      </c>
      <c r="AS40" s="453"/>
      <c r="AT40" s="453"/>
      <c r="AU40" s="428" t="s">
        <v>168</v>
      </c>
      <c r="AV40" s="453"/>
      <c r="AW40" s="453"/>
      <c r="AX40" s="428" t="s">
        <v>168</v>
      </c>
      <c r="AY40" s="453"/>
      <c r="AZ40" s="453"/>
      <c r="BA40" s="428" t="s">
        <v>168</v>
      </c>
      <c r="BB40" s="453"/>
      <c r="BC40" s="453"/>
      <c r="BD40" s="428" t="s">
        <v>168</v>
      </c>
      <c r="BE40" s="453"/>
      <c r="BF40" s="453"/>
      <c r="BG40" s="428" t="s">
        <v>168</v>
      </c>
      <c r="BH40" s="453"/>
      <c r="BI40" s="453"/>
      <c r="BJ40" s="428" t="s">
        <v>168</v>
      </c>
    </row>
    <row r="41" spans="2:32" ht="13.5" customHeight="1">
      <c r="B41" s="626"/>
      <c r="C41" s="626"/>
      <c r="D41" s="627"/>
      <c r="E41" s="627"/>
      <c r="F41" s="627"/>
      <c r="G41" s="627"/>
      <c r="H41" s="626"/>
      <c r="I41" s="626"/>
      <c r="J41" s="627"/>
      <c r="K41" s="626"/>
      <c r="L41" s="626"/>
      <c r="M41" s="627"/>
      <c r="N41" s="626"/>
      <c r="O41" s="626"/>
      <c r="P41" s="627"/>
      <c r="Q41" s="626"/>
      <c r="R41" s="626"/>
      <c r="S41" s="627"/>
      <c r="T41" s="626"/>
      <c r="U41" s="626"/>
      <c r="V41" s="627"/>
      <c r="W41" s="626"/>
      <c r="X41" s="626"/>
      <c r="Y41" s="627"/>
      <c r="Z41" s="626"/>
      <c r="AA41" s="626"/>
      <c r="AB41" s="627"/>
      <c r="AC41" s="626"/>
      <c r="AD41" s="626"/>
      <c r="AE41" s="626"/>
      <c r="AF41" s="454"/>
    </row>
    <row r="42" spans="1:32" ht="13.5" customHeight="1">
      <c r="A42" s="873" t="s">
        <v>21</v>
      </c>
      <c r="B42" s="873"/>
      <c r="C42" s="873"/>
      <c r="D42" s="873"/>
      <c r="E42" s="873"/>
      <c r="F42" s="873"/>
      <c r="G42" s="873"/>
      <c r="H42" s="873"/>
      <c r="I42" s="873"/>
      <c r="J42" s="873"/>
      <c r="K42" s="873"/>
      <c r="L42" s="873"/>
      <c r="M42" s="873"/>
      <c r="N42" s="873"/>
      <c r="O42" s="873"/>
      <c r="P42" s="873"/>
      <c r="Q42" s="873"/>
      <c r="R42" s="873"/>
      <c r="S42" s="873"/>
      <c r="T42" s="873"/>
      <c r="U42" s="873"/>
      <c r="V42" s="873"/>
      <c r="W42" s="873"/>
      <c r="X42" s="873"/>
      <c r="Y42" s="873"/>
      <c r="Z42" s="873"/>
      <c r="AA42" s="873"/>
      <c r="AB42" s="872" t="str">
        <f>'WM-ZHE'!K83</f>
        <v>Офис продаж:</v>
      </c>
      <c r="AC42" s="872"/>
      <c r="AD42" s="872"/>
      <c r="AE42" s="872"/>
      <c r="AF42" s="455"/>
    </row>
    <row r="43" spans="1:32" ht="13.5" customHeight="1">
      <c r="A43" s="871" t="s">
        <v>23</v>
      </c>
      <c r="B43" s="871"/>
      <c r="C43" s="871"/>
      <c r="D43" s="871"/>
      <c r="E43" s="871"/>
      <c r="F43" s="871"/>
      <c r="G43" s="871"/>
      <c r="H43" s="871"/>
      <c r="I43" s="871"/>
      <c r="J43" s="871"/>
      <c r="K43" s="871"/>
      <c r="L43" s="871"/>
      <c r="M43" s="871"/>
      <c r="N43" s="871"/>
      <c r="O43" s="871"/>
      <c r="P43" s="871"/>
      <c r="Q43" s="359"/>
      <c r="R43" s="629"/>
      <c r="S43" s="630"/>
      <c r="T43" s="386"/>
      <c r="U43" s="386"/>
      <c r="V43" s="630"/>
      <c r="W43" s="386"/>
      <c r="X43" s="631"/>
      <c r="Y43" s="632"/>
      <c r="Z43" s="631"/>
      <c r="AA43" s="631"/>
      <c r="AB43" s="870" t="str">
        <f>'WM-ZHE'!K84</f>
        <v>ООО ГК "ТЕПЛОСИЛА"</v>
      </c>
      <c r="AC43" s="870"/>
      <c r="AD43" s="870"/>
      <c r="AE43" s="870"/>
      <c r="AF43" s="456"/>
    </row>
    <row r="44" spans="1:32" ht="13.5" customHeight="1">
      <c r="A44" s="871" t="s">
        <v>24</v>
      </c>
      <c r="B44" s="871"/>
      <c r="C44" s="871"/>
      <c r="D44" s="871"/>
      <c r="E44" s="871"/>
      <c r="F44" s="871"/>
      <c r="G44" s="871"/>
      <c r="H44" s="871"/>
      <c r="I44" s="871"/>
      <c r="J44" s="871"/>
      <c r="K44" s="871"/>
      <c r="L44" s="871"/>
      <c r="M44" s="871"/>
      <c r="N44" s="871"/>
      <c r="O44" s="871"/>
      <c r="P44" s="871"/>
      <c r="Q44" s="871"/>
      <c r="R44" s="871"/>
      <c r="S44" s="630"/>
      <c r="T44" s="386"/>
      <c r="U44" s="386"/>
      <c r="V44" s="630"/>
      <c r="W44" s="386"/>
      <c r="X44" s="631"/>
      <c r="Y44" s="632"/>
      <c r="Z44" s="631"/>
      <c r="AA44" s="631"/>
      <c r="AB44" s="870" t="str">
        <f>'WM-ZHE'!K85</f>
        <v>111622, г.Москва</v>
      </c>
      <c r="AC44" s="870"/>
      <c r="AD44" s="870"/>
      <c r="AE44" s="870"/>
      <c r="AF44" s="456"/>
    </row>
    <row r="45" spans="1:32" ht="13.5" customHeight="1">
      <c r="A45" s="875" t="s">
        <v>25</v>
      </c>
      <c r="B45" s="875"/>
      <c r="C45" s="875"/>
      <c r="D45" s="875"/>
      <c r="E45" s="875"/>
      <c r="F45" s="875"/>
      <c r="G45" s="875"/>
      <c r="H45" s="875"/>
      <c r="I45" s="875"/>
      <c r="J45" s="875"/>
      <c r="K45" s="875"/>
      <c r="L45" s="875"/>
      <c r="M45" s="875"/>
      <c r="N45" s="875"/>
      <c r="O45" s="875"/>
      <c r="P45" s="875"/>
      <c r="Q45" s="875"/>
      <c r="R45" s="875"/>
      <c r="S45" s="630"/>
      <c r="T45" s="386"/>
      <c r="U45" s="386"/>
      <c r="V45" s="630"/>
      <c r="W45" s="386"/>
      <c r="X45" s="631"/>
      <c r="Y45" s="632"/>
      <c r="Z45" s="631"/>
      <c r="AA45" s="631"/>
      <c r="AB45" s="870" t="str">
        <f>'WM-ZHE'!K86</f>
        <v>ул.Б.Косинская, д.27</v>
      </c>
      <c r="AC45" s="870"/>
      <c r="AD45" s="870"/>
      <c r="AE45" s="870"/>
      <c r="AF45" s="456"/>
    </row>
    <row r="46" spans="1:32" ht="13.5" customHeight="1">
      <c r="A46" s="874"/>
      <c r="B46" s="874"/>
      <c r="C46" s="874"/>
      <c r="D46" s="874"/>
      <c r="E46" s="874"/>
      <c r="F46" s="874"/>
      <c r="G46" s="874"/>
      <c r="H46" s="874"/>
      <c r="I46" s="874"/>
      <c r="J46" s="874"/>
      <c r="K46" s="874"/>
      <c r="L46" s="874"/>
      <c r="M46" s="874"/>
      <c r="N46" s="618"/>
      <c r="O46" s="633"/>
      <c r="P46" s="634"/>
      <c r="Q46" s="633"/>
      <c r="R46" s="629"/>
      <c r="S46" s="630"/>
      <c r="T46" s="386"/>
      <c r="U46" s="386"/>
      <c r="V46" s="630"/>
      <c r="W46" s="386"/>
      <c r="X46" s="631"/>
      <c r="Y46" s="632"/>
      <c r="Z46" s="631"/>
      <c r="AA46" s="631"/>
      <c r="AB46" s="870" t="str">
        <f>'WM-ZHE'!K87</f>
        <v>тел.     +7(495) 223-95-05</v>
      </c>
      <c r="AC46" s="870"/>
      <c r="AD46" s="870"/>
      <c r="AE46" s="870"/>
      <c r="AF46" s="456"/>
    </row>
    <row r="47" spans="1:32" ht="13.5" customHeight="1">
      <c r="A47" s="359"/>
      <c r="B47" s="359"/>
      <c r="C47" s="359"/>
      <c r="D47" s="360"/>
      <c r="E47" s="360"/>
      <c r="F47" s="360"/>
      <c r="G47" s="360"/>
      <c r="H47" s="359"/>
      <c r="I47" s="629"/>
      <c r="J47" s="630"/>
      <c r="K47" s="386"/>
      <c r="L47" s="629"/>
      <c r="M47" s="630"/>
      <c r="N47" s="386"/>
      <c r="O47" s="629"/>
      <c r="P47" s="630"/>
      <c r="Q47" s="386"/>
      <c r="R47" s="629"/>
      <c r="S47" s="630"/>
      <c r="T47" s="386"/>
      <c r="U47" s="386"/>
      <c r="V47" s="630"/>
      <c r="W47" s="386"/>
      <c r="X47" s="631"/>
      <c r="Y47" s="632"/>
      <c r="Z47" s="631"/>
      <c r="AA47" s="631"/>
      <c r="AB47" s="870" t="str">
        <f>'WM-ZHE'!K88</f>
        <v>факс   +7(495) 700-17-70</v>
      </c>
      <c r="AC47" s="870"/>
      <c r="AD47" s="870"/>
      <c r="AE47" s="870"/>
      <c r="AF47" s="456"/>
    </row>
    <row r="48" ht="13.5" customHeight="1"/>
    <row r="49" spans="10:12" ht="15.75">
      <c r="J49" s="638"/>
      <c r="L49" s="639"/>
    </row>
    <row r="50" spans="3:10" ht="15.75">
      <c r="C50" s="626"/>
      <c r="D50" s="627"/>
      <c r="J50" s="638"/>
    </row>
    <row r="51" spans="3:10" ht="15.75">
      <c r="C51" s="626"/>
      <c r="D51" s="627"/>
      <c r="J51" s="638"/>
    </row>
    <row r="52" spans="3:10" ht="15.75">
      <c r="C52" s="626"/>
      <c r="D52" s="627"/>
      <c r="J52" s="638"/>
    </row>
    <row r="53" spans="3:10" ht="15.75">
      <c r="C53" s="626"/>
      <c r="D53" s="627"/>
      <c r="J53" s="638"/>
    </row>
    <row r="54" spans="3:10" ht="15.75">
      <c r="C54" s="626"/>
      <c r="D54" s="627"/>
      <c r="J54" s="638"/>
    </row>
    <row r="55" spans="3:10" ht="15.75">
      <c r="C55" s="626"/>
      <c r="D55" s="627"/>
      <c r="J55" s="638"/>
    </row>
    <row r="56" spans="3:4" ht="15.75">
      <c r="C56" s="626"/>
      <c r="D56" s="627"/>
    </row>
    <row r="57" spans="3:4" ht="15.75">
      <c r="C57" s="626"/>
      <c r="D57" s="627"/>
    </row>
    <row r="58" spans="3:4" ht="15.75">
      <c r="C58" s="626"/>
      <c r="D58" s="627"/>
    </row>
    <row r="59" spans="3:4" ht="15.75">
      <c r="C59" s="626"/>
      <c r="D59" s="627"/>
    </row>
    <row r="60" spans="3:4" ht="15.75">
      <c r="C60" s="626"/>
      <c r="D60" s="627"/>
    </row>
    <row r="61" spans="3:4" ht="15.75">
      <c r="C61" s="626"/>
      <c r="D61" s="627"/>
    </row>
    <row r="62" ht="15.75">
      <c r="C62" s="626"/>
    </row>
    <row r="63" ht="15.75">
      <c r="C63" s="626"/>
    </row>
    <row r="64" ht="15.75">
      <c r="C64" s="626"/>
    </row>
  </sheetData>
  <sheetProtection formatCells="0" formatColumns="0" formatRows="0"/>
  <mergeCells count="38">
    <mergeCell ref="AV7:AX7"/>
    <mergeCell ref="AY7:BA7"/>
    <mergeCell ref="BB7:BD7"/>
    <mergeCell ref="BE7:BG7"/>
    <mergeCell ref="AB46:AE46"/>
    <mergeCell ref="AB47:AE47"/>
    <mergeCell ref="A46:M46"/>
    <mergeCell ref="A45:R45"/>
    <mergeCell ref="BH7:BJ7"/>
    <mergeCell ref="AG7:AI7"/>
    <mergeCell ref="AJ7:AL7"/>
    <mergeCell ref="AM7:AO7"/>
    <mergeCell ref="AP7:AR7"/>
    <mergeCell ref="AS7:AU7"/>
    <mergeCell ref="A7:A8"/>
    <mergeCell ref="AB45:AE45"/>
    <mergeCell ref="AB43:AE43"/>
    <mergeCell ref="AB44:AE44"/>
    <mergeCell ref="A43:P43"/>
    <mergeCell ref="A44:R44"/>
    <mergeCell ref="AB42:AE42"/>
    <mergeCell ref="A42:AA42"/>
    <mergeCell ref="K7:M7"/>
    <mergeCell ref="Q7:S7"/>
    <mergeCell ref="W7:Y7"/>
    <mergeCell ref="Z7:AB7"/>
    <mergeCell ref="AC7:AE7"/>
    <mergeCell ref="T7:V7"/>
    <mergeCell ref="A1:AD1"/>
    <mergeCell ref="A2:AD2"/>
    <mergeCell ref="A3:AD3"/>
    <mergeCell ref="A4:AD4"/>
    <mergeCell ref="H7:J7"/>
    <mergeCell ref="A5:AD5"/>
    <mergeCell ref="B7:D7"/>
    <mergeCell ref="N7:P7"/>
    <mergeCell ref="E7:G7"/>
    <mergeCell ref="AC6:AD6"/>
  </mergeCells>
  <printOptions horizontalCentered="1"/>
  <pageMargins left="0.2" right="0.21" top="0.5511811023622047" bottom="0.6299212598425197" header="0.43" footer="0.5118110236220472"/>
  <pageSetup fitToHeight="1" fitToWidth="1" horizontalDpi="600" verticalDpi="600" orientation="landscape" paperSize="9" scale="54" r:id="rId2"/>
  <ignoredErrors>
    <ignoredError sqref="D4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BK50"/>
  <sheetViews>
    <sheetView showGridLines="0" view="pageBreakPreview" zoomScale="55" zoomScaleNormal="85" zoomScaleSheetLayoutView="55" zoomScalePageLayoutView="0" workbookViewId="0" topLeftCell="A1">
      <pane xSplit="1" ySplit="8" topLeftCell="B9" activePane="bottomRight" state="frozen"/>
      <selection pane="topLeft" activeCell="H27" sqref="H27:I28"/>
      <selection pane="topRight" activeCell="H27" sqref="H27:I28"/>
      <selection pane="bottomLeft" activeCell="H27" sqref="H27:I28"/>
      <selection pane="bottomRight" activeCell="A4" sqref="A4:AE4"/>
    </sheetView>
  </sheetViews>
  <sheetFormatPr defaultColWidth="9.140625" defaultRowHeight="12.75"/>
  <cols>
    <col min="1" max="1" width="11.7109375" style="38" customWidth="1"/>
    <col min="2" max="3" width="9.7109375" style="38" customWidth="1"/>
    <col min="4" max="4" width="5.7109375" style="38" customWidth="1"/>
    <col min="5" max="6" width="9.7109375" style="38" customWidth="1"/>
    <col min="7" max="7" width="5.7109375" style="38" customWidth="1"/>
    <col min="8" max="9" width="9.7109375" style="38" customWidth="1"/>
    <col min="10" max="10" width="5.7109375" style="38" customWidth="1"/>
    <col min="11" max="11" width="9.7109375" style="38" customWidth="1"/>
    <col min="12" max="12" width="9.7109375" style="292" customWidth="1"/>
    <col min="13" max="13" width="6.421875" style="10" customWidth="1"/>
    <col min="14" max="14" width="9.7109375" style="10" customWidth="1"/>
    <col min="15" max="15" width="9.7109375" style="292" customWidth="1"/>
    <col min="16" max="16" width="5.7109375" style="10" customWidth="1"/>
    <col min="17" max="17" width="9.7109375" style="10" customWidth="1"/>
    <col min="18" max="18" width="9.7109375" style="292" customWidth="1"/>
    <col min="19" max="19" width="5.7109375" style="10" customWidth="1"/>
    <col min="20" max="20" width="9.7109375" style="10" customWidth="1"/>
    <col min="21" max="21" width="9.7109375" style="292" customWidth="1"/>
    <col min="22" max="22" width="5.7109375" style="10" customWidth="1"/>
    <col min="23" max="24" width="9.7109375" style="10" customWidth="1"/>
    <col min="25" max="25" width="5.7109375" style="10" customWidth="1"/>
    <col min="26" max="27" width="9.7109375" style="10" customWidth="1"/>
    <col min="28" max="28" width="5.7109375" style="10" customWidth="1"/>
    <col min="29" max="30" width="9.7109375" style="10" customWidth="1"/>
    <col min="31" max="31" width="5.7109375" style="10" customWidth="1"/>
    <col min="32" max="32" width="6.00390625" style="10" customWidth="1"/>
    <col min="33" max="35" width="5.7109375" style="10" hidden="1" customWidth="1"/>
    <col min="36" max="36" width="8.421875" style="10" hidden="1" customWidth="1"/>
    <col min="37" max="37" width="8.57421875" style="10" hidden="1" customWidth="1"/>
    <col min="38" max="38" width="5.28125" style="10" hidden="1" customWidth="1"/>
    <col min="39" max="39" width="7.7109375" style="17" hidden="1" customWidth="1"/>
    <col min="40" max="62" width="7.7109375" style="10" hidden="1" customWidth="1"/>
    <col min="63" max="63" width="11.57421875" style="10" customWidth="1"/>
    <col min="64" max="16384" width="9.140625" style="10" customWidth="1"/>
  </cols>
  <sheetData>
    <row r="1" spans="1:39" s="656" customFormat="1" ht="15.75" customHeight="1">
      <c r="A1" s="861" t="s">
        <v>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  <c r="M1" s="862"/>
      <c r="N1" s="862"/>
      <c r="O1" s="862"/>
      <c r="P1" s="862"/>
      <c r="Q1" s="862"/>
      <c r="R1" s="862"/>
      <c r="S1" s="862"/>
      <c r="T1" s="862"/>
      <c r="U1" s="862"/>
      <c r="V1" s="862"/>
      <c r="W1" s="862"/>
      <c r="X1" s="862"/>
      <c r="Y1" s="862"/>
      <c r="Z1" s="862"/>
      <c r="AA1" s="862"/>
      <c r="AB1" s="862"/>
      <c r="AC1" s="862"/>
      <c r="AD1" s="862"/>
      <c r="AE1" s="862"/>
      <c r="AF1" s="660"/>
      <c r="AG1" s="660"/>
      <c r="AH1" s="660"/>
      <c r="AI1" s="660"/>
      <c r="AJ1" s="660"/>
      <c r="AK1" s="660"/>
      <c r="AL1" s="660"/>
      <c r="AM1" s="670"/>
    </row>
    <row r="2" spans="1:39" s="656" customFormat="1" ht="15.75" customHeight="1">
      <c r="A2" s="861" t="s">
        <v>1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2"/>
      <c r="M2" s="862"/>
      <c r="N2" s="862"/>
      <c r="O2" s="862"/>
      <c r="P2" s="862"/>
      <c r="Q2" s="862"/>
      <c r="R2" s="862"/>
      <c r="S2" s="862"/>
      <c r="T2" s="862"/>
      <c r="U2" s="862"/>
      <c r="V2" s="862"/>
      <c r="W2" s="862"/>
      <c r="X2" s="862"/>
      <c r="Y2" s="862"/>
      <c r="Z2" s="862"/>
      <c r="AA2" s="862"/>
      <c r="AB2" s="862"/>
      <c r="AC2" s="862"/>
      <c r="AD2" s="862"/>
      <c r="AE2" s="862"/>
      <c r="AF2" s="660"/>
      <c r="AG2" s="660"/>
      <c r="AH2" s="660"/>
      <c r="AI2" s="660"/>
      <c r="AJ2" s="660"/>
      <c r="AK2" s="660"/>
      <c r="AL2" s="660"/>
      <c r="AM2" s="670"/>
    </row>
    <row r="3" spans="1:39" s="656" customFormat="1" ht="15.75" customHeight="1">
      <c r="A3" s="861" t="str">
        <f>'WM-ZHE'!A4:N4</f>
        <v>от 28 марта 2014 г.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862"/>
      <c r="AB3" s="862"/>
      <c r="AC3" s="862"/>
      <c r="AD3" s="862"/>
      <c r="AE3" s="862"/>
      <c r="AF3" s="660"/>
      <c r="AG3" s="660"/>
      <c r="AH3" s="660"/>
      <c r="AI3" s="660"/>
      <c r="AJ3" s="660"/>
      <c r="AK3" s="660"/>
      <c r="AL3" s="660"/>
      <c r="AM3" s="670"/>
    </row>
    <row r="4" spans="1:39" s="656" customFormat="1" ht="15.75" customHeight="1">
      <c r="A4" s="861" t="s">
        <v>2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61"/>
      <c r="V4" s="861"/>
      <c r="W4" s="861"/>
      <c r="X4" s="861"/>
      <c r="Y4" s="861"/>
      <c r="Z4" s="861"/>
      <c r="AA4" s="861"/>
      <c r="AB4" s="861"/>
      <c r="AC4" s="861"/>
      <c r="AD4" s="861"/>
      <c r="AE4" s="861"/>
      <c r="AF4" s="641"/>
      <c r="AG4" s="641"/>
      <c r="AH4" s="641"/>
      <c r="AI4" s="641"/>
      <c r="AJ4" s="641"/>
      <c r="AK4" s="641"/>
      <c r="AL4" s="641"/>
      <c r="AM4" s="670"/>
    </row>
    <row r="5" spans="1:63" s="656" customFormat="1" ht="15.75" customHeight="1">
      <c r="A5" s="861" t="s">
        <v>171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861"/>
      <c r="AF5" s="641"/>
      <c r="AG5" s="641"/>
      <c r="AH5" s="660"/>
      <c r="AI5" s="660"/>
      <c r="AJ5" s="660"/>
      <c r="AK5" s="660"/>
      <c r="AL5" s="670"/>
      <c r="BI5" s="660"/>
      <c r="BJ5" s="660"/>
      <c r="BK5" s="660"/>
    </row>
    <row r="6" spans="1:63" s="389" customFormat="1" ht="15.75" customHeight="1" thickBot="1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8"/>
      <c r="V6" s="388"/>
      <c r="W6" s="388"/>
      <c r="X6" s="388"/>
      <c r="Y6" s="388"/>
      <c r="Z6" s="388"/>
      <c r="AA6" s="388"/>
      <c r="AB6" s="388"/>
      <c r="AC6" s="882" t="s">
        <v>149</v>
      </c>
      <c r="AD6" s="883"/>
      <c r="AE6" s="332">
        <v>0</v>
      </c>
      <c r="AF6" s="378"/>
      <c r="AG6" s="188"/>
      <c r="AH6" s="188"/>
      <c r="AI6" s="188"/>
      <c r="AJ6" s="188"/>
      <c r="AK6" s="188"/>
      <c r="AL6" s="385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386"/>
      <c r="BG6" s="386"/>
      <c r="BH6" s="386"/>
      <c r="BI6" s="188"/>
      <c r="BJ6" s="188"/>
      <c r="BK6" s="188"/>
    </row>
    <row r="7" spans="1:62" s="291" customFormat="1" ht="15.75" customHeight="1">
      <c r="A7" s="868" t="s">
        <v>36</v>
      </c>
      <c r="B7" s="865" t="s">
        <v>160</v>
      </c>
      <c r="C7" s="878"/>
      <c r="D7" s="878"/>
      <c r="E7" s="865" t="s">
        <v>126</v>
      </c>
      <c r="F7" s="878"/>
      <c r="G7" s="878"/>
      <c r="H7" s="878" t="s">
        <v>37</v>
      </c>
      <c r="I7" s="878"/>
      <c r="J7" s="878"/>
      <c r="K7" s="878" t="s">
        <v>38</v>
      </c>
      <c r="L7" s="878"/>
      <c r="M7" s="878"/>
      <c r="N7" s="878" t="s">
        <v>39</v>
      </c>
      <c r="O7" s="878"/>
      <c r="P7" s="878"/>
      <c r="Q7" s="878" t="s">
        <v>40</v>
      </c>
      <c r="R7" s="878"/>
      <c r="S7" s="878"/>
      <c r="T7" s="878" t="s">
        <v>41</v>
      </c>
      <c r="U7" s="878"/>
      <c r="V7" s="878"/>
      <c r="W7" s="878" t="s">
        <v>42</v>
      </c>
      <c r="X7" s="878"/>
      <c r="Y7" s="878"/>
      <c r="Z7" s="878" t="s">
        <v>172</v>
      </c>
      <c r="AA7" s="878"/>
      <c r="AB7" s="878"/>
      <c r="AC7" s="878" t="s">
        <v>173</v>
      </c>
      <c r="AD7" s="878"/>
      <c r="AE7" s="878"/>
      <c r="AF7" s="378"/>
      <c r="AG7" s="884" t="s">
        <v>160</v>
      </c>
      <c r="AH7" s="880"/>
      <c r="AI7" s="880"/>
      <c r="AJ7" s="885" t="s">
        <v>126</v>
      </c>
      <c r="AK7" s="880"/>
      <c r="AL7" s="880"/>
      <c r="AM7" s="880" t="s">
        <v>37</v>
      </c>
      <c r="AN7" s="880"/>
      <c r="AO7" s="880"/>
      <c r="AP7" s="880" t="s">
        <v>38</v>
      </c>
      <c r="AQ7" s="880"/>
      <c r="AR7" s="880"/>
      <c r="AS7" s="880" t="s">
        <v>39</v>
      </c>
      <c r="AT7" s="880"/>
      <c r="AU7" s="880"/>
      <c r="AV7" s="880" t="s">
        <v>40</v>
      </c>
      <c r="AW7" s="880"/>
      <c r="AX7" s="880"/>
      <c r="AY7" s="880" t="s">
        <v>41</v>
      </c>
      <c r="AZ7" s="880"/>
      <c r="BA7" s="880"/>
      <c r="BB7" s="880" t="s">
        <v>42</v>
      </c>
      <c r="BC7" s="880"/>
      <c r="BD7" s="880"/>
      <c r="BE7" s="880" t="s">
        <v>172</v>
      </c>
      <c r="BF7" s="880"/>
      <c r="BG7" s="880"/>
      <c r="BH7" s="880" t="s">
        <v>173</v>
      </c>
      <c r="BI7" s="880"/>
      <c r="BJ7" s="886"/>
    </row>
    <row r="8" spans="1:62" ht="66.75" customHeight="1">
      <c r="A8" s="869"/>
      <c r="B8" s="390" t="s">
        <v>166</v>
      </c>
      <c r="C8" s="372" t="s">
        <v>167</v>
      </c>
      <c r="D8" s="391" t="s">
        <v>174</v>
      </c>
      <c r="E8" s="390" t="s">
        <v>166</v>
      </c>
      <c r="F8" s="372" t="s">
        <v>167</v>
      </c>
      <c r="G8" s="391" t="s">
        <v>174</v>
      </c>
      <c r="H8" s="372" t="s">
        <v>166</v>
      </c>
      <c r="I8" s="372" t="s">
        <v>167</v>
      </c>
      <c r="J8" s="391" t="s">
        <v>174</v>
      </c>
      <c r="K8" s="372" t="s">
        <v>166</v>
      </c>
      <c r="L8" s="372" t="s">
        <v>167</v>
      </c>
      <c r="M8" s="391" t="s">
        <v>174</v>
      </c>
      <c r="N8" s="372" t="s">
        <v>166</v>
      </c>
      <c r="O8" s="372" t="s">
        <v>167</v>
      </c>
      <c r="P8" s="391" t="s">
        <v>174</v>
      </c>
      <c r="Q8" s="372" t="s">
        <v>166</v>
      </c>
      <c r="R8" s="372" t="s">
        <v>167</v>
      </c>
      <c r="S8" s="391" t="s">
        <v>174</v>
      </c>
      <c r="T8" s="372" t="s">
        <v>166</v>
      </c>
      <c r="U8" s="372" t="s">
        <v>167</v>
      </c>
      <c r="V8" s="391" t="s">
        <v>174</v>
      </c>
      <c r="W8" s="372" t="s">
        <v>166</v>
      </c>
      <c r="X8" s="372" t="s">
        <v>167</v>
      </c>
      <c r="Y8" s="391" t="s">
        <v>174</v>
      </c>
      <c r="Z8" s="372" t="s">
        <v>166</v>
      </c>
      <c r="AA8" s="372" t="s">
        <v>167</v>
      </c>
      <c r="AB8" s="391" t="s">
        <v>174</v>
      </c>
      <c r="AC8" s="372" t="s">
        <v>166</v>
      </c>
      <c r="AD8" s="372" t="s">
        <v>167</v>
      </c>
      <c r="AE8" s="391" t="s">
        <v>174</v>
      </c>
      <c r="AF8" s="378"/>
      <c r="AG8" s="438" t="s">
        <v>166</v>
      </c>
      <c r="AH8" s="372" t="s">
        <v>167</v>
      </c>
      <c r="AI8" s="391" t="s">
        <v>174</v>
      </c>
      <c r="AJ8" s="390" t="s">
        <v>166</v>
      </c>
      <c r="AK8" s="372" t="s">
        <v>167</v>
      </c>
      <c r="AL8" s="391" t="s">
        <v>174</v>
      </c>
      <c r="AM8" s="372" t="s">
        <v>166</v>
      </c>
      <c r="AN8" s="372" t="s">
        <v>167</v>
      </c>
      <c r="AO8" s="391" t="s">
        <v>174</v>
      </c>
      <c r="AP8" s="372" t="s">
        <v>166</v>
      </c>
      <c r="AQ8" s="372" t="s">
        <v>167</v>
      </c>
      <c r="AR8" s="391" t="s">
        <v>174</v>
      </c>
      <c r="AS8" s="372" t="s">
        <v>166</v>
      </c>
      <c r="AT8" s="372" t="s">
        <v>167</v>
      </c>
      <c r="AU8" s="391" t="s">
        <v>174</v>
      </c>
      <c r="AV8" s="372" t="s">
        <v>166</v>
      </c>
      <c r="AW8" s="372" t="s">
        <v>167</v>
      </c>
      <c r="AX8" s="391" t="s">
        <v>174</v>
      </c>
      <c r="AY8" s="372" t="s">
        <v>166</v>
      </c>
      <c r="AZ8" s="372" t="s">
        <v>167</v>
      </c>
      <c r="BA8" s="391" t="s">
        <v>174</v>
      </c>
      <c r="BB8" s="372" t="s">
        <v>166</v>
      </c>
      <c r="BC8" s="372" t="s">
        <v>167</v>
      </c>
      <c r="BD8" s="391" t="s">
        <v>174</v>
      </c>
      <c r="BE8" s="372" t="s">
        <v>166</v>
      </c>
      <c r="BF8" s="372" t="s">
        <v>167</v>
      </c>
      <c r="BG8" s="391" t="s">
        <v>174</v>
      </c>
      <c r="BH8" s="372" t="s">
        <v>166</v>
      </c>
      <c r="BI8" s="372" t="s">
        <v>167</v>
      </c>
      <c r="BJ8" s="439" t="s">
        <v>174</v>
      </c>
    </row>
    <row r="9" spans="1:62" ht="13.5" customHeight="1">
      <c r="A9" s="393">
        <v>18</v>
      </c>
      <c r="B9" s="362">
        <f>IF(AG9*(1-$AE$6)&lt;&gt;0,AG9*(1-$AE$6),"")</f>
      </c>
      <c r="C9" s="363">
        <f>IF(AH9*(1-$AE$6)&lt;&gt;0,AH9*(1-$AE$6),"")</f>
      </c>
      <c r="D9" s="364" t="str">
        <f>IF(AI9=0," ",AI9)</f>
        <v> </v>
      </c>
      <c r="E9" s="362">
        <f>IF(AJ9*(1-$AE$6)&lt;&gt;0,AJ9*(1-$AE$6),"")</f>
      </c>
      <c r="F9" s="363">
        <f>IF(AK9*(1-$AE$6)&lt;&gt;0,AK9*(1-$AE$6),"")</f>
      </c>
      <c r="G9" s="364" t="str">
        <f>IF(AL9=0," ",AL9)</f>
        <v> </v>
      </c>
      <c r="H9" s="362">
        <f>IF(AM9*(1-$AE$6)&lt;&gt;0,AM9*(1-$AE$6),"")</f>
        <v>149</v>
      </c>
      <c r="I9" s="363">
        <f>IF(AN9*(1-$AE$6)&lt;&gt;0,AN9*(1-$AE$6),"")</f>
      </c>
      <c r="J9" s="364">
        <f>IF(AO9=0," ",AO9)</f>
        <v>12</v>
      </c>
      <c r="K9" s="362">
        <f>IF(AP9*(1-$AE$6)&lt;&gt;0,AP9*(1-$AE$6),"")</f>
        <v>205</v>
      </c>
      <c r="L9" s="363">
        <f>IF(AQ9*(1-$AE$6)&lt;&gt;0,AQ9*(1-$AE$6),"")</f>
      </c>
      <c r="M9" s="364">
        <f>IF(AR9=0," ",AR9)</f>
        <v>9</v>
      </c>
      <c r="N9" s="362">
        <f>IF(AS9*(1-$AE$6)&lt;&gt;0,AS9*(1-$AE$6),"")</f>
        <v>241</v>
      </c>
      <c r="O9" s="363">
        <f>IF(AT9*(1-$AE$6)&lt;&gt;0,AT9*(1-$AE$6),"")</f>
      </c>
      <c r="P9" s="364">
        <f>IF(AU9=0," ",AU9)</f>
        <v>8</v>
      </c>
      <c r="Q9" s="362">
        <f>IF(AV9*(1-$AE$6)&lt;&gt;0,AV9*(1-$AE$6),"")</f>
        <v>288</v>
      </c>
      <c r="R9" s="363">
        <f>IF(AW9*(1-$AE$6)&lt;&gt;0,AW9*(1-$AE$6),"")</f>
      </c>
      <c r="S9" s="364">
        <f>IF(AX9=0," ",AX9)</f>
        <v>7</v>
      </c>
      <c r="T9" s="362">
        <f>IF(AY9*(1-$AE$6)&lt;&gt;0,AY9*(1-$AE$6),"")</f>
      </c>
      <c r="U9" s="373">
        <f>IF(AZ9*(1-$AE$6)&lt;&gt;0,AZ9*(1-$AE$6),"")</f>
      </c>
      <c r="V9" s="374" t="str">
        <f>IF(BA9=0," ",BA9)</f>
        <v> </v>
      </c>
      <c r="W9" s="362">
        <f aca="true" t="shared" si="0" ref="W9:X24">IF(BB9*(1-$AE$6)&lt;&gt;0,BB9*(1-$AE$6),"")</f>
      </c>
      <c r="X9" s="363">
        <f t="shared" si="0"/>
      </c>
      <c r="Y9" s="364" t="str">
        <f>IF(BD9=0," ",BD9)</f>
        <v> </v>
      </c>
      <c r="Z9" s="362">
        <f aca="true" t="shared" si="1" ref="Z9:AA24">IF(BE9*(1-$AE$6)&lt;&gt;0,BE9*(1-$AE$6),"")</f>
      </c>
      <c r="AA9" s="363">
        <f t="shared" si="1"/>
      </c>
      <c r="AB9" s="364" t="str">
        <f>IF(BG9=0," ",BG9)</f>
        <v> </v>
      </c>
      <c r="AC9" s="362">
        <f aca="true" t="shared" si="2" ref="AC9:AD24">IF(BH9*(1-$AE$6)&lt;&gt;0,BH9*(1-$AE$6),"")</f>
      </c>
      <c r="AD9" s="363">
        <f t="shared" si="2"/>
      </c>
      <c r="AE9" s="364" t="str">
        <f>IF(BJ9=0," ",BJ9)</f>
        <v> </v>
      </c>
      <c r="AF9" s="378"/>
      <c r="AG9" s="440"/>
      <c r="AH9" s="407"/>
      <c r="AI9" s="408"/>
      <c r="AJ9" s="406"/>
      <c r="AK9" s="407"/>
      <c r="AL9" s="408"/>
      <c r="AM9" s="406">
        <v>149</v>
      </c>
      <c r="AN9" s="407"/>
      <c r="AO9" s="408">
        <v>12</v>
      </c>
      <c r="AP9" s="406">
        <v>205</v>
      </c>
      <c r="AQ9" s="407"/>
      <c r="AR9" s="408">
        <v>9</v>
      </c>
      <c r="AS9" s="406">
        <v>241</v>
      </c>
      <c r="AT9" s="407"/>
      <c r="AU9" s="408">
        <v>8</v>
      </c>
      <c r="AV9" s="406">
        <v>288</v>
      </c>
      <c r="AW9" s="407"/>
      <c r="AX9" s="408">
        <v>7</v>
      </c>
      <c r="AY9" s="406"/>
      <c r="AZ9" s="409"/>
      <c r="BA9" s="374" t="s">
        <v>168</v>
      </c>
      <c r="BB9" s="406"/>
      <c r="BC9" s="407"/>
      <c r="BD9" s="408" t="s">
        <v>168</v>
      </c>
      <c r="BE9" s="406"/>
      <c r="BF9" s="407"/>
      <c r="BG9" s="408" t="s">
        <v>168</v>
      </c>
      <c r="BH9" s="406"/>
      <c r="BI9" s="407"/>
      <c r="BJ9" s="441" t="s">
        <v>168</v>
      </c>
    </row>
    <row r="10" spans="1:62" ht="13.5" customHeight="1">
      <c r="A10" s="394">
        <v>21</v>
      </c>
      <c r="B10" s="357">
        <f aca="true" t="shared" si="3" ref="B10:B40">IF(AG10*(1-$AE$6)&lt;&gt;0,AG10*(1-$AE$6),"")</f>
      </c>
      <c r="C10" s="342">
        <f aca="true" t="shared" si="4" ref="C10:C40">IF(AH10*(1-$AE$6)&lt;&gt;0,AH10*(1-$AE$6),"")</f>
      </c>
      <c r="D10" s="344" t="str">
        <f>IF(AI10=0," ",AI10)</f>
        <v> </v>
      </c>
      <c r="E10" s="357">
        <f aca="true" t="shared" si="5" ref="E10:E40">IF(AJ10*(1-$AE$6)&lt;&gt;0,AJ10*(1-$AE$6),"")</f>
      </c>
      <c r="F10" s="342">
        <f aca="true" t="shared" si="6" ref="F10:F40">IF(AK10*(1-$AE$6)&lt;&gt;0,AK10*(1-$AE$6),"")</f>
      </c>
      <c r="G10" s="344" t="str">
        <f aca="true" t="shared" si="7" ref="G10:G40">IF(AL10=0," ",AL10)</f>
        <v> </v>
      </c>
      <c r="H10" s="357">
        <f aca="true" t="shared" si="8" ref="H10:I40">IF(AM10*(1-$AE$6)&lt;&gt;0,AM10*(1-$AE$6),"")</f>
        <v>154</v>
      </c>
      <c r="I10" s="342">
        <f aca="true" t="shared" si="9" ref="I10:I40">IF(AN10*(1-$AE$6)&lt;&gt;0,AN10*(1-$AE$6),"")</f>
      </c>
      <c r="J10" s="344">
        <f aca="true" t="shared" si="10" ref="J10:J40">IF(AO10=0," ",AO10)</f>
        <v>12</v>
      </c>
      <c r="K10" s="357">
        <f aca="true" t="shared" si="11" ref="K10:K40">IF(AP10*(1-$AE$6)&lt;&gt;0,AP10*(1-$AE$6),"")</f>
        <v>210</v>
      </c>
      <c r="L10" s="342">
        <f aca="true" t="shared" si="12" ref="L10:L40">IF(AQ10*(1-$AE$6)&lt;&gt;0,AQ10*(1-$AE$6),"")</f>
        <v>210</v>
      </c>
      <c r="M10" s="344">
        <f aca="true" t="shared" si="13" ref="M10:M40">IF(AR10=0," ",AR10)</f>
        <v>9</v>
      </c>
      <c r="N10" s="357">
        <f aca="true" t="shared" si="14" ref="N10:N40">IF(AS10*(1-$AE$6)&lt;&gt;0,AS10*(1-$AE$6),"")</f>
        <v>246</v>
      </c>
      <c r="O10" s="342">
        <f aca="true" t="shared" si="15" ref="O10:O40">IF(AT10*(1-$AE$6)&lt;&gt;0,AT10*(1-$AE$6),"")</f>
      </c>
      <c r="P10" s="344">
        <f aca="true" t="shared" si="16" ref="P10:P40">IF(AU10=0," ",AU10)</f>
        <v>7</v>
      </c>
      <c r="Q10" s="357">
        <f aca="true" t="shared" si="17" ref="Q10:Q40">IF(AV10*(1-$AE$6)&lt;&gt;0,AV10*(1-$AE$6),"")</f>
        <v>313</v>
      </c>
      <c r="R10" s="342">
        <f aca="true" t="shared" si="18" ref="R10:R40">IF(AW10*(1-$AE$6)&lt;&gt;0,AW10*(1-$AE$6),"")</f>
        <v>313</v>
      </c>
      <c r="S10" s="344">
        <f aca="true" t="shared" si="19" ref="S10:S40">IF(AX10=0," ",AX10)</f>
        <v>7</v>
      </c>
      <c r="T10" s="358">
        <f aca="true" t="shared" si="20" ref="T10:T40">IF(AY10*(1-$AE$6)&lt;&gt;0,AY10*(1-$AE$6),"")</f>
      </c>
      <c r="U10" s="346">
        <f aca="true" t="shared" si="21" ref="U10:U40">IF(AZ10*(1-$AE$6)&lt;&gt;0,AZ10*(1-$AE$6),"")</f>
        <v>400</v>
      </c>
      <c r="V10" s="350">
        <f aca="true" t="shared" si="22" ref="V10:V40">IF(BA10=0," ",BA10)</f>
        <v>5</v>
      </c>
      <c r="W10" s="357">
        <f t="shared" si="0"/>
      </c>
      <c r="X10" s="342">
        <f t="shared" si="0"/>
        <v>465</v>
      </c>
      <c r="Y10" s="344" t="str">
        <f aca="true" t="shared" si="23" ref="Y10:Y40">IF(BD10=0," ",BD10)</f>
        <v> </v>
      </c>
      <c r="Z10" s="357">
        <f t="shared" si="1"/>
      </c>
      <c r="AA10" s="342">
        <f t="shared" si="1"/>
      </c>
      <c r="AB10" s="344" t="str">
        <f aca="true" t="shared" si="24" ref="AB10:AB40">IF(BG10=0," ",BG10)</f>
        <v> </v>
      </c>
      <c r="AC10" s="357">
        <f t="shared" si="2"/>
      </c>
      <c r="AD10" s="342">
        <f t="shared" si="2"/>
      </c>
      <c r="AE10" s="344" t="str">
        <f aca="true" t="shared" si="25" ref="AE10:AE40">IF(BJ10=0," ",BJ10)</f>
        <v> </v>
      </c>
      <c r="AF10" s="378"/>
      <c r="AG10" s="442"/>
      <c r="AH10" s="411"/>
      <c r="AI10" s="412"/>
      <c r="AJ10" s="410"/>
      <c r="AK10" s="411"/>
      <c r="AL10" s="412"/>
      <c r="AM10" s="410">
        <v>154</v>
      </c>
      <c r="AN10" s="411"/>
      <c r="AO10" s="412">
        <v>12</v>
      </c>
      <c r="AP10" s="410">
        <v>210</v>
      </c>
      <c r="AQ10" s="411">
        <v>210</v>
      </c>
      <c r="AR10" s="412">
        <v>9</v>
      </c>
      <c r="AS10" s="410">
        <v>246</v>
      </c>
      <c r="AT10" s="411"/>
      <c r="AU10" s="412">
        <v>7</v>
      </c>
      <c r="AV10" s="410">
        <v>313</v>
      </c>
      <c r="AW10" s="411">
        <v>313</v>
      </c>
      <c r="AX10" s="412">
        <v>7</v>
      </c>
      <c r="AY10" s="413"/>
      <c r="AZ10" s="414">
        <v>400</v>
      </c>
      <c r="BA10" s="350">
        <v>5</v>
      </c>
      <c r="BB10" s="410"/>
      <c r="BC10" s="411">
        <v>465</v>
      </c>
      <c r="BD10" s="412" t="s">
        <v>168</v>
      </c>
      <c r="BE10" s="410"/>
      <c r="BF10" s="411"/>
      <c r="BG10" s="412" t="s">
        <v>168</v>
      </c>
      <c r="BH10" s="410"/>
      <c r="BI10" s="411"/>
      <c r="BJ10" s="443" t="s">
        <v>168</v>
      </c>
    </row>
    <row r="11" spans="1:62" ht="13.5" customHeight="1">
      <c r="A11" s="394">
        <v>25</v>
      </c>
      <c r="B11" s="357">
        <f t="shared" si="3"/>
      </c>
      <c r="C11" s="342">
        <f t="shared" si="4"/>
      </c>
      <c r="D11" s="344" t="str">
        <f>IF(AI11=0," ",AI11)</f>
        <v> </v>
      </c>
      <c r="E11" s="357">
        <f t="shared" si="5"/>
      </c>
      <c r="F11" s="342">
        <f t="shared" si="6"/>
      </c>
      <c r="G11" s="344" t="str">
        <f t="shared" si="7"/>
        <v> </v>
      </c>
      <c r="H11" s="357">
        <f t="shared" si="8"/>
        <v>172</v>
      </c>
      <c r="I11" s="342">
        <f t="shared" si="9"/>
      </c>
      <c r="J11" s="344">
        <f t="shared" si="10"/>
        <v>12</v>
      </c>
      <c r="K11" s="357">
        <f t="shared" si="11"/>
        <v>237</v>
      </c>
      <c r="L11" s="342">
        <f t="shared" si="12"/>
      </c>
      <c r="M11" s="344">
        <f t="shared" si="13"/>
        <v>9</v>
      </c>
      <c r="N11" s="357">
        <f t="shared" si="14"/>
        <v>275</v>
      </c>
      <c r="O11" s="342">
        <f t="shared" si="15"/>
      </c>
      <c r="P11" s="344">
        <f t="shared" si="16"/>
        <v>7</v>
      </c>
      <c r="Q11" s="357">
        <f t="shared" si="17"/>
        <v>328</v>
      </c>
      <c r="R11" s="342">
        <f t="shared" si="18"/>
      </c>
      <c r="S11" s="344">
        <f t="shared" si="19"/>
        <v>7</v>
      </c>
      <c r="T11" s="358">
        <f t="shared" si="20"/>
      </c>
      <c r="U11" s="346">
        <f t="shared" si="21"/>
      </c>
      <c r="V11" s="350" t="str">
        <f t="shared" si="22"/>
        <v> </v>
      </c>
      <c r="W11" s="357">
        <f t="shared" si="0"/>
      </c>
      <c r="X11" s="342">
        <f t="shared" si="0"/>
      </c>
      <c r="Y11" s="344" t="str">
        <f t="shared" si="23"/>
        <v> </v>
      </c>
      <c r="Z11" s="357">
        <f t="shared" si="1"/>
      </c>
      <c r="AA11" s="342">
        <f t="shared" si="1"/>
      </c>
      <c r="AB11" s="344" t="str">
        <f t="shared" si="24"/>
        <v> </v>
      </c>
      <c r="AC11" s="357">
        <f t="shared" si="2"/>
      </c>
      <c r="AD11" s="342">
        <f t="shared" si="2"/>
      </c>
      <c r="AE11" s="344" t="str">
        <f t="shared" si="25"/>
        <v> </v>
      </c>
      <c r="AF11" s="378"/>
      <c r="AG11" s="442"/>
      <c r="AH11" s="411"/>
      <c r="AI11" s="412"/>
      <c r="AJ11" s="410"/>
      <c r="AK11" s="411"/>
      <c r="AL11" s="412"/>
      <c r="AM11" s="410">
        <v>172</v>
      </c>
      <c r="AN11" s="411"/>
      <c r="AO11" s="412">
        <v>12</v>
      </c>
      <c r="AP11" s="410">
        <v>237</v>
      </c>
      <c r="AQ11" s="411"/>
      <c r="AR11" s="412">
        <v>9</v>
      </c>
      <c r="AS11" s="410">
        <v>275</v>
      </c>
      <c r="AT11" s="411"/>
      <c r="AU11" s="412">
        <v>7</v>
      </c>
      <c r="AV11" s="410">
        <v>328</v>
      </c>
      <c r="AW11" s="411"/>
      <c r="AX11" s="412">
        <v>7</v>
      </c>
      <c r="AY11" s="413"/>
      <c r="AZ11" s="414"/>
      <c r="BA11" s="350" t="s">
        <v>168</v>
      </c>
      <c r="BB11" s="410"/>
      <c r="BC11" s="411"/>
      <c r="BD11" s="412" t="s">
        <v>168</v>
      </c>
      <c r="BE11" s="410"/>
      <c r="BF11" s="411"/>
      <c r="BG11" s="412" t="s">
        <v>168</v>
      </c>
      <c r="BH11" s="410"/>
      <c r="BI11" s="411"/>
      <c r="BJ11" s="443" t="s">
        <v>168</v>
      </c>
    </row>
    <row r="12" spans="1:62" ht="13.5" customHeight="1">
      <c r="A12" s="394">
        <v>27</v>
      </c>
      <c r="B12" s="357">
        <f t="shared" si="3"/>
      </c>
      <c r="C12" s="342">
        <f t="shared" si="4"/>
      </c>
      <c r="D12" s="344" t="str">
        <f>IF(AI12=0," ",AI12)</f>
        <v> </v>
      </c>
      <c r="E12" s="357">
        <f t="shared" si="5"/>
      </c>
      <c r="F12" s="342">
        <f t="shared" si="6"/>
      </c>
      <c r="G12" s="344" t="str">
        <f t="shared" si="7"/>
        <v> </v>
      </c>
      <c r="H12" s="357">
        <f t="shared" si="8"/>
      </c>
      <c r="I12" s="342">
        <f t="shared" si="9"/>
      </c>
      <c r="J12" s="344" t="str">
        <f t="shared" si="10"/>
        <v> </v>
      </c>
      <c r="K12" s="357">
        <f t="shared" si="11"/>
      </c>
      <c r="L12" s="342">
        <f t="shared" si="12"/>
      </c>
      <c r="M12" s="344" t="str">
        <f t="shared" si="13"/>
        <v> </v>
      </c>
      <c r="N12" s="357">
        <f t="shared" si="14"/>
      </c>
      <c r="O12" s="342">
        <f t="shared" si="15"/>
        <v>281</v>
      </c>
      <c r="P12" s="344">
        <f t="shared" si="16"/>
        <v>7</v>
      </c>
      <c r="Q12" s="357">
        <f t="shared" si="17"/>
      </c>
      <c r="R12" s="342">
        <f>IF(AW12*(1-$AE$6)&lt;&gt;0,AW12*(1-$AE$6),"")</f>
        <v>340</v>
      </c>
      <c r="S12" s="344">
        <f t="shared" si="19"/>
        <v>6</v>
      </c>
      <c r="T12" s="358">
        <f t="shared" si="20"/>
      </c>
      <c r="U12" s="346">
        <f t="shared" si="21"/>
        <v>406</v>
      </c>
      <c r="V12" s="350">
        <f t="shared" si="22"/>
        <v>5</v>
      </c>
      <c r="W12" s="357">
        <f t="shared" si="0"/>
      </c>
      <c r="X12" s="342">
        <f t="shared" si="0"/>
        <v>471</v>
      </c>
      <c r="Y12" s="344">
        <f t="shared" si="23"/>
        <v>4</v>
      </c>
      <c r="Z12" s="357">
        <f t="shared" si="1"/>
      </c>
      <c r="AA12" s="342">
        <f t="shared" si="1"/>
      </c>
      <c r="AB12" s="344" t="str">
        <f t="shared" si="24"/>
        <v> </v>
      </c>
      <c r="AC12" s="357">
        <f t="shared" si="2"/>
      </c>
      <c r="AD12" s="342">
        <f t="shared" si="2"/>
      </c>
      <c r="AE12" s="344" t="str">
        <f t="shared" si="25"/>
        <v> </v>
      </c>
      <c r="AF12" s="378"/>
      <c r="AG12" s="442"/>
      <c r="AH12" s="411"/>
      <c r="AI12" s="412"/>
      <c r="AJ12" s="410"/>
      <c r="AK12" s="411"/>
      <c r="AL12" s="412"/>
      <c r="AM12" s="410">
        <v>0</v>
      </c>
      <c r="AN12" s="411"/>
      <c r="AO12" s="412" t="s">
        <v>168</v>
      </c>
      <c r="AP12" s="410"/>
      <c r="AQ12" s="411"/>
      <c r="AR12" s="412" t="s">
        <v>168</v>
      </c>
      <c r="AS12" s="410"/>
      <c r="AT12" s="411">
        <v>281</v>
      </c>
      <c r="AU12" s="412">
        <v>7</v>
      </c>
      <c r="AV12" s="410"/>
      <c r="AW12" s="411">
        <v>340</v>
      </c>
      <c r="AX12" s="412">
        <v>6</v>
      </c>
      <c r="AY12" s="413"/>
      <c r="AZ12" s="414">
        <v>406</v>
      </c>
      <c r="BA12" s="350">
        <v>5</v>
      </c>
      <c r="BB12" s="410"/>
      <c r="BC12" s="411">
        <v>471</v>
      </c>
      <c r="BD12" s="412">
        <v>4</v>
      </c>
      <c r="BE12" s="410"/>
      <c r="BF12" s="411"/>
      <c r="BG12" s="412" t="s">
        <v>168</v>
      </c>
      <c r="BH12" s="410"/>
      <c r="BI12" s="411"/>
      <c r="BJ12" s="443" t="s">
        <v>168</v>
      </c>
    </row>
    <row r="13" spans="1:62" ht="13.5" customHeight="1">
      <c r="A13" s="394">
        <v>28</v>
      </c>
      <c r="B13" s="357">
        <f t="shared" si="3"/>
      </c>
      <c r="C13" s="342">
        <f t="shared" si="4"/>
      </c>
      <c r="D13" s="344" t="str">
        <f>IF(AI13=0," ",AI13)</f>
        <v> </v>
      </c>
      <c r="E13" s="357">
        <f t="shared" si="5"/>
        <v>161</v>
      </c>
      <c r="F13" s="342">
        <f t="shared" si="6"/>
      </c>
      <c r="G13" s="344">
        <f t="shared" si="7"/>
        <v>12</v>
      </c>
      <c r="H13" s="357">
        <f t="shared" si="8"/>
        <v>176</v>
      </c>
      <c r="I13" s="342">
        <f t="shared" si="9"/>
      </c>
      <c r="J13" s="344" t="str">
        <f t="shared" si="10"/>
        <v> </v>
      </c>
      <c r="K13" s="357">
        <f t="shared" si="11"/>
        <v>245</v>
      </c>
      <c r="L13" s="342">
        <f t="shared" si="12"/>
      </c>
      <c r="M13" s="344">
        <f t="shared" si="13"/>
        <v>9</v>
      </c>
      <c r="N13" s="357">
        <f t="shared" si="14"/>
        <v>286</v>
      </c>
      <c r="O13" s="342">
        <f t="shared" si="15"/>
      </c>
      <c r="P13" s="344">
        <f t="shared" si="16"/>
        <v>7</v>
      </c>
      <c r="Q13" s="357">
        <f t="shared" si="17"/>
        <v>341</v>
      </c>
      <c r="R13" s="342">
        <f t="shared" si="18"/>
      </c>
      <c r="S13" s="344">
        <f t="shared" si="19"/>
        <v>6</v>
      </c>
      <c r="T13" s="358">
        <f t="shared" si="20"/>
      </c>
      <c r="U13" s="346">
        <f t="shared" si="21"/>
      </c>
      <c r="V13" s="350" t="str">
        <f t="shared" si="22"/>
        <v> </v>
      </c>
      <c r="W13" s="357">
        <f t="shared" si="0"/>
      </c>
      <c r="X13" s="342">
        <f t="shared" si="0"/>
      </c>
      <c r="Y13" s="344" t="str">
        <f t="shared" si="23"/>
        <v> </v>
      </c>
      <c r="Z13" s="357">
        <f t="shared" si="1"/>
      </c>
      <c r="AA13" s="342">
        <f t="shared" si="1"/>
      </c>
      <c r="AB13" s="344" t="str">
        <f t="shared" si="24"/>
        <v> </v>
      </c>
      <c r="AC13" s="357">
        <f t="shared" si="2"/>
      </c>
      <c r="AD13" s="342">
        <f t="shared" si="2"/>
      </c>
      <c r="AE13" s="344" t="str">
        <f t="shared" si="25"/>
        <v> </v>
      </c>
      <c r="AF13" s="378"/>
      <c r="AG13" s="442"/>
      <c r="AH13" s="411"/>
      <c r="AI13" s="412"/>
      <c r="AJ13" s="410">
        <v>161</v>
      </c>
      <c r="AK13" s="411"/>
      <c r="AL13" s="412">
        <v>12</v>
      </c>
      <c r="AM13" s="410">
        <v>176</v>
      </c>
      <c r="AN13" s="411"/>
      <c r="AO13" s="412" t="s">
        <v>168</v>
      </c>
      <c r="AP13" s="410">
        <v>245</v>
      </c>
      <c r="AQ13" s="411"/>
      <c r="AR13" s="412">
        <v>9</v>
      </c>
      <c r="AS13" s="410">
        <v>286</v>
      </c>
      <c r="AT13" s="411"/>
      <c r="AU13" s="412">
        <v>7</v>
      </c>
      <c r="AV13" s="410">
        <v>341</v>
      </c>
      <c r="AW13" s="411"/>
      <c r="AX13" s="412">
        <v>6</v>
      </c>
      <c r="AY13" s="413"/>
      <c r="AZ13" s="414"/>
      <c r="BA13" s="350" t="s">
        <v>168</v>
      </c>
      <c r="BB13" s="410"/>
      <c r="BC13" s="411"/>
      <c r="BD13" s="412" t="s">
        <v>168</v>
      </c>
      <c r="BE13" s="410"/>
      <c r="BF13" s="411"/>
      <c r="BG13" s="412" t="s">
        <v>168</v>
      </c>
      <c r="BH13" s="410"/>
      <c r="BI13" s="411"/>
      <c r="BJ13" s="443" t="s">
        <v>168</v>
      </c>
    </row>
    <row r="14" spans="1:62" ht="13.5" customHeight="1">
      <c r="A14" s="394">
        <v>32</v>
      </c>
      <c r="B14" s="357">
        <f t="shared" si="3"/>
      </c>
      <c r="C14" s="342">
        <f t="shared" si="4"/>
      </c>
      <c r="D14" s="344" t="str">
        <f aca="true" t="shared" si="26" ref="D14:D40">IF(AI14=0," ",AI14)</f>
        <v> </v>
      </c>
      <c r="E14" s="357">
        <f t="shared" si="5"/>
        <v>167</v>
      </c>
      <c r="F14" s="342">
        <f t="shared" si="6"/>
      </c>
      <c r="G14" s="344">
        <f t="shared" si="7"/>
        <v>12</v>
      </c>
      <c r="H14" s="357">
        <f t="shared" si="8"/>
        <v>182</v>
      </c>
      <c r="I14" s="342">
        <f t="shared" si="9"/>
      </c>
      <c r="J14" s="344">
        <f t="shared" si="10"/>
        <v>10</v>
      </c>
      <c r="K14" s="357">
        <f t="shared" si="11"/>
        <v>256</v>
      </c>
      <c r="L14" s="342">
        <f t="shared" si="12"/>
      </c>
      <c r="M14" s="344">
        <f t="shared" si="13"/>
        <v>8</v>
      </c>
      <c r="N14" s="357">
        <f t="shared" si="14"/>
        <v>300</v>
      </c>
      <c r="O14" s="342">
        <f t="shared" si="15"/>
      </c>
      <c r="P14" s="344">
        <f t="shared" si="16"/>
        <v>7</v>
      </c>
      <c r="Q14" s="357">
        <f t="shared" si="17"/>
        <v>357</v>
      </c>
      <c r="R14" s="342">
        <f t="shared" si="18"/>
      </c>
      <c r="S14" s="344">
        <f t="shared" si="19"/>
        <v>6</v>
      </c>
      <c r="T14" s="358">
        <f t="shared" si="20"/>
      </c>
      <c r="U14" s="346">
        <f t="shared" si="21"/>
      </c>
      <c r="V14" s="350" t="str">
        <f t="shared" si="22"/>
        <v> </v>
      </c>
      <c r="W14" s="357">
        <f t="shared" si="0"/>
      </c>
      <c r="X14" s="342">
        <f t="shared" si="0"/>
      </c>
      <c r="Y14" s="344" t="str">
        <f t="shared" si="23"/>
        <v> </v>
      </c>
      <c r="Z14" s="357">
        <f t="shared" si="1"/>
      </c>
      <c r="AA14" s="342">
        <f t="shared" si="1"/>
      </c>
      <c r="AB14" s="344" t="str">
        <f t="shared" si="24"/>
        <v> </v>
      </c>
      <c r="AC14" s="357">
        <f t="shared" si="2"/>
      </c>
      <c r="AD14" s="342">
        <f t="shared" si="2"/>
      </c>
      <c r="AE14" s="344" t="str">
        <f t="shared" si="25"/>
        <v> </v>
      </c>
      <c r="AF14" s="378"/>
      <c r="AG14" s="442"/>
      <c r="AH14" s="411"/>
      <c r="AI14" s="412"/>
      <c r="AJ14" s="410">
        <v>167</v>
      </c>
      <c r="AK14" s="411"/>
      <c r="AL14" s="412">
        <v>12</v>
      </c>
      <c r="AM14" s="410">
        <v>182</v>
      </c>
      <c r="AN14" s="411"/>
      <c r="AO14" s="412">
        <v>10</v>
      </c>
      <c r="AP14" s="410">
        <v>256</v>
      </c>
      <c r="AQ14" s="411"/>
      <c r="AR14" s="412">
        <v>8</v>
      </c>
      <c r="AS14" s="410">
        <v>300</v>
      </c>
      <c r="AT14" s="411"/>
      <c r="AU14" s="412">
        <v>7</v>
      </c>
      <c r="AV14" s="410">
        <v>357</v>
      </c>
      <c r="AW14" s="411"/>
      <c r="AX14" s="412">
        <v>6</v>
      </c>
      <c r="AY14" s="413"/>
      <c r="AZ14" s="414"/>
      <c r="BA14" s="350" t="s">
        <v>168</v>
      </c>
      <c r="BB14" s="410"/>
      <c r="BC14" s="411"/>
      <c r="BD14" s="412" t="s">
        <v>168</v>
      </c>
      <c r="BE14" s="410"/>
      <c r="BF14" s="411"/>
      <c r="BG14" s="412" t="s">
        <v>168</v>
      </c>
      <c r="BH14" s="410"/>
      <c r="BI14" s="411"/>
      <c r="BJ14" s="443" t="s">
        <v>168</v>
      </c>
    </row>
    <row r="15" spans="1:62" ht="13.5" customHeight="1">
      <c r="A15" s="394">
        <v>35</v>
      </c>
      <c r="B15" s="357">
        <f t="shared" si="3"/>
      </c>
      <c r="C15" s="342">
        <f t="shared" si="4"/>
      </c>
      <c r="D15" s="344" t="str">
        <f t="shared" si="26"/>
        <v> </v>
      </c>
      <c r="E15" s="357">
        <f t="shared" si="5"/>
        <v>175</v>
      </c>
      <c r="F15" s="342">
        <f t="shared" si="6"/>
      </c>
      <c r="G15" s="344">
        <f t="shared" si="7"/>
        <v>12</v>
      </c>
      <c r="H15" s="357">
        <f t="shared" si="8"/>
        <v>190.00000000000003</v>
      </c>
      <c r="I15" s="342">
        <f t="shared" si="9"/>
        <v>190.00000000000003</v>
      </c>
      <c r="J15" s="344">
        <f t="shared" si="10"/>
        <v>10</v>
      </c>
      <c r="K15" s="357">
        <f t="shared" si="11"/>
        <v>257</v>
      </c>
      <c r="L15" s="342">
        <f t="shared" si="12"/>
        <v>257</v>
      </c>
      <c r="M15" s="344">
        <f t="shared" si="13"/>
        <v>8</v>
      </c>
      <c r="N15" s="357">
        <f t="shared" si="14"/>
        <v>318</v>
      </c>
      <c r="O15" s="342">
        <f t="shared" si="15"/>
        <v>318</v>
      </c>
      <c r="P15" s="344">
        <f t="shared" si="16"/>
        <v>7</v>
      </c>
      <c r="Q15" s="357">
        <f t="shared" si="17"/>
        <v>387</v>
      </c>
      <c r="R15" s="342">
        <f t="shared" si="18"/>
        <v>387</v>
      </c>
      <c r="S15" s="344">
        <f t="shared" si="19"/>
        <v>6</v>
      </c>
      <c r="T15" s="358">
        <f t="shared" si="20"/>
      </c>
      <c r="U15" s="346">
        <f t="shared" si="21"/>
        <v>469</v>
      </c>
      <c r="V15" s="350">
        <f t="shared" si="22"/>
        <v>5</v>
      </c>
      <c r="W15" s="357">
        <f t="shared" si="0"/>
      </c>
      <c r="X15" s="342">
        <f t="shared" si="0"/>
        <v>545</v>
      </c>
      <c r="Y15" s="344">
        <f t="shared" si="23"/>
        <v>4</v>
      </c>
      <c r="Z15" s="357">
        <f t="shared" si="1"/>
      </c>
      <c r="AA15" s="342">
        <f t="shared" si="1"/>
        <v>654.0000000000001</v>
      </c>
      <c r="AB15" s="344">
        <f t="shared" si="24"/>
        <v>4</v>
      </c>
      <c r="AC15" s="357">
        <f t="shared" si="2"/>
      </c>
      <c r="AD15" s="342">
        <f t="shared" si="2"/>
        <v>753</v>
      </c>
      <c r="AE15" s="344">
        <f t="shared" si="25"/>
        <v>4</v>
      </c>
      <c r="AF15" s="378"/>
      <c r="AG15" s="442"/>
      <c r="AH15" s="411"/>
      <c r="AI15" s="412"/>
      <c r="AJ15" s="410">
        <v>175</v>
      </c>
      <c r="AK15" s="411"/>
      <c r="AL15" s="412">
        <v>12</v>
      </c>
      <c r="AM15" s="410">
        <v>190.00000000000003</v>
      </c>
      <c r="AN15" s="411">
        <v>190.00000000000003</v>
      </c>
      <c r="AO15" s="412">
        <v>10</v>
      </c>
      <c r="AP15" s="410">
        <v>257</v>
      </c>
      <c r="AQ15" s="411">
        <v>257</v>
      </c>
      <c r="AR15" s="412">
        <v>8</v>
      </c>
      <c r="AS15" s="410">
        <v>318</v>
      </c>
      <c r="AT15" s="411">
        <v>318</v>
      </c>
      <c r="AU15" s="412">
        <v>7</v>
      </c>
      <c r="AV15" s="410">
        <v>387</v>
      </c>
      <c r="AW15" s="411">
        <v>387</v>
      </c>
      <c r="AX15" s="412">
        <v>6</v>
      </c>
      <c r="AY15" s="413"/>
      <c r="AZ15" s="414">
        <v>469</v>
      </c>
      <c r="BA15" s="350">
        <v>5</v>
      </c>
      <c r="BB15" s="410"/>
      <c r="BC15" s="411">
        <v>545</v>
      </c>
      <c r="BD15" s="412">
        <v>4</v>
      </c>
      <c r="BE15" s="410"/>
      <c r="BF15" s="411">
        <v>654.0000000000001</v>
      </c>
      <c r="BG15" s="412">
        <v>4</v>
      </c>
      <c r="BH15" s="410"/>
      <c r="BI15" s="411">
        <v>753</v>
      </c>
      <c r="BJ15" s="443">
        <v>4</v>
      </c>
    </row>
    <row r="16" spans="1:62" ht="13.5" customHeight="1">
      <c r="A16" s="394">
        <v>38</v>
      </c>
      <c r="B16" s="357">
        <f t="shared" si="3"/>
      </c>
      <c r="C16" s="342">
        <f t="shared" si="4"/>
      </c>
      <c r="D16" s="344" t="str">
        <f t="shared" si="26"/>
        <v> </v>
      </c>
      <c r="E16" s="357">
        <f t="shared" si="5"/>
        <v>181</v>
      </c>
      <c r="F16" s="342">
        <f t="shared" si="6"/>
      </c>
      <c r="G16" s="344">
        <f t="shared" si="7"/>
        <v>10</v>
      </c>
      <c r="H16" s="357">
        <f t="shared" si="8"/>
        <v>198</v>
      </c>
      <c r="I16" s="342">
        <f t="shared" si="9"/>
      </c>
      <c r="J16" s="344">
        <f t="shared" si="10"/>
        <v>9</v>
      </c>
      <c r="K16" s="357">
        <f t="shared" si="11"/>
        <v>261</v>
      </c>
      <c r="L16" s="342">
        <f t="shared" si="12"/>
      </c>
      <c r="M16" s="344">
        <f t="shared" si="13"/>
        <v>8</v>
      </c>
      <c r="N16" s="357">
        <f t="shared" si="14"/>
        <v>349</v>
      </c>
      <c r="O16" s="342">
        <f t="shared" si="15"/>
      </c>
      <c r="P16" s="344">
        <f t="shared" si="16"/>
        <v>7</v>
      </c>
      <c r="Q16" s="357">
        <f t="shared" si="17"/>
        <v>417</v>
      </c>
      <c r="R16" s="342">
        <f t="shared" si="18"/>
      </c>
      <c r="S16" s="344">
        <f t="shared" si="19"/>
        <v>6</v>
      </c>
      <c r="T16" s="358">
        <f t="shared" si="20"/>
      </c>
      <c r="U16" s="346">
        <f t="shared" si="21"/>
      </c>
      <c r="V16" s="350" t="str">
        <f t="shared" si="22"/>
        <v> </v>
      </c>
      <c r="W16" s="357">
        <f t="shared" si="0"/>
      </c>
      <c r="X16" s="342">
        <f t="shared" si="0"/>
      </c>
      <c r="Y16" s="344" t="str">
        <f t="shared" si="23"/>
        <v> </v>
      </c>
      <c r="Z16" s="357">
        <f t="shared" si="1"/>
      </c>
      <c r="AA16" s="342">
        <f t="shared" si="1"/>
      </c>
      <c r="AB16" s="344" t="str">
        <f t="shared" si="24"/>
        <v> </v>
      </c>
      <c r="AC16" s="357">
        <f t="shared" si="2"/>
      </c>
      <c r="AD16" s="342">
        <f t="shared" si="2"/>
      </c>
      <c r="AE16" s="344" t="str">
        <f t="shared" si="25"/>
        <v> </v>
      </c>
      <c r="AF16" s="378"/>
      <c r="AG16" s="442"/>
      <c r="AH16" s="411"/>
      <c r="AI16" s="412"/>
      <c r="AJ16" s="410">
        <v>181</v>
      </c>
      <c r="AK16" s="411"/>
      <c r="AL16" s="412">
        <v>10</v>
      </c>
      <c r="AM16" s="410">
        <v>198</v>
      </c>
      <c r="AN16" s="411"/>
      <c r="AO16" s="412">
        <v>9</v>
      </c>
      <c r="AP16" s="410">
        <v>261</v>
      </c>
      <c r="AQ16" s="411"/>
      <c r="AR16" s="412">
        <v>8</v>
      </c>
      <c r="AS16" s="410">
        <v>349</v>
      </c>
      <c r="AT16" s="411"/>
      <c r="AU16" s="412">
        <v>7</v>
      </c>
      <c r="AV16" s="410">
        <v>417</v>
      </c>
      <c r="AW16" s="411"/>
      <c r="AX16" s="412">
        <v>6</v>
      </c>
      <c r="AY16" s="413"/>
      <c r="AZ16" s="414"/>
      <c r="BA16" s="350" t="s">
        <v>168</v>
      </c>
      <c r="BB16" s="410"/>
      <c r="BC16" s="411"/>
      <c r="BD16" s="412" t="s">
        <v>168</v>
      </c>
      <c r="BE16" s="410"/>
      <c r="BF16" s="411"/>
      <c r="BG16" s="412" t="s">
        <v>168</v>
      </c>
      <c r="BH16" s="410"/>
      <c r="BI16" s="411"/>
      <c r="BJ16" s="443" t="s">
        <v>168</v>
      </c>
    </row>
    <row r="17" spans="1:62" ht="13.5" customHeight="1">
      <c r="A17" s="394">
        <v>42</v>
      </c>
      <c r="B17" s="357">
        <f t="shared" si="3"/>
      </c>
      <c r="C17" s="342">
        <f t="shared" si="4"/>
      </c>
      <c r="D17" s="344" t="str">
        <f t="shared" si="26"/>
        <v> </v>
      </c>
      <c r="E17" s="357">
        <f t="shared" si="5"/>
        <v>185</v>
      </c>
      <c r="F17" s="342">
        <f t="shared" si="6"/>
      </c>
      <c r="G17" s="344">
        <f t="shared" si="7"/>
        <v>11</v>
      </c>
      <c r="H17" s="357">
        <f t="shared" si="8"/>
        <v>200</v>
      </c>
      <c r="I17" s="342">
        <f t="shared" si="9"/>
        <v>200</v>
      </c>
      <c r="J17" s="344">
        <f t="shared" si="10"/>
        <v>9</v>
      </c>
      <c r="K17" s="357">
        <f t="shared" si="11"/>
        <v>267</v>
      </c>
      <c r="L17" s="342">
        <f t="shared" si="12"/>
        <v>267</v>
      </c>
      <c r="M17" s="344">
        <f t="shared" si="13"/>
        <v>7</v>
      </c>
      <c r="N17" s="357">
        <f t="shared" si="14"/>
        <v>358</v>
      </c>
      <c r="O17" s="342">
        <f t="shared" si="15"/>
        <v>358</v>
      </c>
      <c r="P17" s="344">
        <f t="shared" si="16"/>
        <v>7</v>
      </c>
      <c r="Q17" s="357">
        <f t="shared" si="17"/>
      </c>
      <c r="R17" s="342">
        <f>IF(AW17*(1-$AE$6)&lt;&gt;0,AW17*(1-$AE$6),"")</f>
        <v>446</v>
      </c>
      <c r="S17" s="344">
        <f t="shared" si="19"/>
        <v>5</v>
      </c>
      <c r="T17" s="358">
        <f t="shared" si="20"/>
      </c>
      <c r="U17" s="346">
        <f t="shared" si="21"/>
        <v>530</v>
      </c>
      <c r="V17" s="350">
        <f t="shared" si="22"/>
        <v>5</v>
      </c>
      <c r="W17" s="357">
        <f t="shared" si="0"/>
      </c>
      <c r="X17" s="342">
        <f t="shared" si="0"/>
        <v>615</v>
      </c>
      <c r="Y17" s="344">
        <f t="shared" si="23"/>
        <v>4</v>
      </c>
      <c r="Z17" s="357">
        <f t="shared" si="1"/>
      </c>
      <c r="AA17" s="342">
        <f t="shared" si="1"/>
        <v>707</v>
      </c>
      <c r="AB17" s="344">
        <f t="shared" si="24"/>
        <v>4</v>
      </c>
      <c r="AC17" s="357">
        <f t="shared" si="2"/>
      </c>
      <c r="AD17" s="342">
        <f t="shared" si="2"/>
        <v>814</v>
      </c>
      <c r="AE17" s="344">
        <f t="shared" si="25"/>
        <v>3</v>
      </c>
      <c r="AF17" s="378"/>
      <c r="AG17" s="442"/>
      <c r="AH17" s="411"/>
      <c r="AI17" s="412"/>
      <c r="AJ17" s="410">
        <v>185</v>
      </c>
      <c r="AK17" s="411"/>
      <c r="AL17" s="412">
        <v>11</v>
      </c>
      <c r="AM17" s="410">
        <v>200</v>
      </c>
      <c r="AN17" s="411">
        <v>200</v>
      </c>
      <c r="AO17" s="412">
        <v>9</v>
      </c>
      <c r="AP17" s="410">
        <v>267</v>
      </c>
      <c r="AQ17" s="411">
        <v>267</v>
      </c>
      <c r="AR17" s="412">
        <v>7</v>
      </c>
      <c r="AS17" s="410">
        <v>358</v>
      </c>
      <c r="AT17" s="411">
        <v>358</v>
      </c>
      <c r="AU17" s="412">
        <v>7</v>
      </c>
      <c r="AV17" s="410"/>
      <c r="AW17" s="411">
        <v>446</v>
      </c>
      <c r="AX17" s="412">
        <v>5</v>
      </c>
      <c r="AY17" s="413"/>
      <c r="AZ17" s="414">
        <v>530</v>
      </c>
      <c r="BA17" s="350">
        <v>5</v>
      </c>
      <c r="BB17" s="410"/>
      <c r="BC17" s="411">
        <v>615</v>
      </c>
      <c r="BD17" s="412">
        <v>4</v>
      </c>
      <c r="BE17" s="410"/>
      <c r="BF17" s="411">
        <v>707</v>
      </c>
      <c r="BG17" s="412">
        <v>4</v>
      </c>
      <c r="BH17" s="410"/>
      <c r="BI17" s="411">
        <v>814</v>
      </c>
      <c r="BJ17" s="443">
        <v>3</v>
      </c>
    </row>
    <row r="18" spans="1:62" ht="13.5" customHeight="1">
      <c r="A18" s="394">
        <v>45</v>
      </c>
      <c r="B18" s="357">
        <f t="shared" si="3"/>
      </c>
      <c r="C18" s="342">
        <f t="shared" si="4"/>
      </c>
      <c r="D18" s="344" t="str">
        <f t="shared" si="26"/>
        <v> </v>
      </c>
      <c r="E18" s="357">
        <f t="shared" si="5"/>
        <v>188</v>
      </c>
      <c r="F18" s="342">
        <f t="shared" si="6"/>
      </c>
      <c r="G18" s="344">
        <f t="shared" si="7"/>
        <v>10</v>
      </c>
      <c r="H18" s="357">
        <f t="shared" si="8"/>
        <v>202</v>
      </c>
      <c r="I18" s="342">
        <f t="shared" si="9"/>
      </c>
      <c r="J18" s="344">
        <f t="shared" si="10"/>
        <v>9</v>
      </c>
      <c r="K18" s="357">
        <f t="shared" si="11"/>
        <v>272</v>
      </c>
      <c r="L18" s="342">
        <f t="shared" si="12"/>
      </c>
      <c r="M18" s="344">
        <f t="shared" si="13"/>
        <v>7</v>
      </c>
      <c r="N18" s="357">
        <f t="shared" si="14"/>
        <v>369</v>
      </c>
      <c r="O18" s="342">
        <f t="shared" si="15"/>
      </c>
      <c r="P18" s="344">
        <f t="shared" si="16"/>
        <v>7</v>
      </c>
      <c r="Q18" s="357">
        <f t="shared" si="17"/>
      </c>
      <c r="R18" s="342">
        <f t="shared" si="18"/>
      </c>
      <c r="S18" s="344" t="str">
        <f t="shared" si="19"/>
        <v> </v>
      </c>
      <c r="T18" s="358">
        <f t="shared" si="20"/>
      </c>
      <c r="U18" s="346">
        <f t="shared" si="21"/>
      </c>
      <c r="V18" s="350" t="str">
        <f t="shared" si="22"/>
        <v> </v>
      </c>
      <c r="W18" s="357">
        <f t="shared" si="0"/>
      </c>
      <c r="X18" s="342">
        <f t="shared" si="0"/>
      </c>
      <c r="Y18" s="344" t="str">
        <f t="shared" si="23"/>
        <v> </v>
      </c>
      <c r="Z18" s="357">
        <f t="shared" si="1"/>
      </c>
      <c r="AA18" s="342">
        <f t="shared" si="1"/>
      </c>
      <c r="AB18" s="344" t="str">
        <f t="shared" si="24"/>
        <v> </v>
      </c>
      <c r="AC18" s="357">
        <f t="shared" si="2"/>
      </c>
      <c r="AD18" s="342">
        <f t="shared" si="2"/>
      </c>
      <c r="AE18" s="344" t="str">
        <f t="shared" si="25"/>
        <v> </v>
      </c>
      <c r="AF18" s="378"/>
      <c r="AG18" s="442"/>
      <c r="AH18" s="411"/>
      <c r="AI18" s="412"/>
      <c r="AJ18" s="410">
        <v>188</v>
      </c>
      <c r="AK18" s="411"/>
      <c r="AL18" s="412">
        <v>10</v>
      </c>
      <c r="AM18" s="410">
        <v>202</v>
      </c>
      <c r="AN18" s="411"/>
      <c r="AO18" s="412">
        <v>9</v>
      </c>
      <c r="AP18" s="410">
        <v>272</v>
      </c>
      <c r="AQ18" s="411"/>
      <c r="AR18" s="412">
        <v>7</v>
      </c>
      <c r="AS18" s="410">
        <v>369</v>
      </c>
      <c r="AT18" s="411"/>
      <c r="AU18" s="412">
        <v>7</v>
      </c>
      <c r="AV18" s="410"/>
      <c r="AW18" s="411"/>
      <c r="AX18" s="412" t="s">
        <v>168</v>
      </c>
      <c r="AY18" s="413"/>
      <c r="AZ18" s="414"/>
      <c r="BA18" s="350" t="s">
        <v>168</v>
      </c>
      <c r="BB18" s="410"/>
      <c r="BC18" s="411"/>
      <c r="BD18" s="412" t="s">
        <v>168</v>
      </c>
      <c r="BE18" s="410"/>
      <c r="BF18" s="411"/>
      <c r="BG18" s="412" t="s">
        <v>168</v>
      </c>
      <c r="BH18" s="410"/>
      <c r="BI18" s="411"/>
      <c r="BJ18" s="443" t="s">
        <v>168</v>
      </c>
    </row>
    <row r="19" spans="1:62" ht="13.5" customHeight="1">
      <c r="A19" s="394">
        <v>48</v>
      </c>
      <c r="B19" s="357">
        <f t="shared" si="3"/>
      </c>
      <c r="C19" s="342">
        <f t="shared" si="4"/>
        <v>185</v>
      </c>
      <c r="D19" s="344">
        <f t="shared" si="26"/>
        <v>11</v>
      </c>
      <c r="E19" s="357">
        <f t="shared" si="5"/>
        <v>191</v>
      </c>
      <c r="F19" s="342">
        <f t="shared" si="6"/>
      </c>
      <c r="G19" s="344">
        <f t="shared" si="7"/>
        <v>10</v>
      </c>
      <c r="H19" s="357">
        <f t="shared" si="8"/>
        <v>205</v>
      </c>
      <c r="I19" s="342">
        <f t="shared" si="9"/>
        <v>205</v>
      </c>
      <c r="J19" s="344">
        <f t="shared" si="10"/>
        <v>9</v>
      </c>
      <c r="K19" s="357">
        <f t="shared" si="11"/>
        <v>274</v>
      </c>
      <c r="L19" s="342">
        <f t="shared" si="12"/>
        <v>274</v>
      </c>
      <c r="M19" s="344">
        <f t="shared" si="13"/>
        <v>7</v>
      </c>
      <c r="N19" s="357">
        <f t="shared" si="14"/>
        <v>371.99999999999994</v>
      </c>
      <c r="O19" s="342">
        <f t="shared" si="15"/>
        <v>371.99999999999994</v>
      </c>
      <c r="P19" s="344">
        <f t="shared" si="16"/>
        <v>6</v>
      </c>
      <c r="Q19" s="357">
        <f t="shared" si="17"/>
      </c>
      <c r="R19" s="342">
        <f t="shared" si="18"/>
        <v>479</v>
      </c>
      <c r="S19" s="344">
        <f t="shared" si="19"/>
        <v>5</v>
      </c>
      <c r="T19" s="358">
        <f t="shared" si="20"/>
      </c>
      <c r="U19" s="346">
        <f t="shared" si="21"/>
        <v>570</v>
      </c>
      <c r="V19" s="350">
        <f t="shared" si="22"/>
        <v>5</v>
      </c>
      <c r="W19" s="357">
        <f t="shared" si="0"/>
      </c>
      <c r="X19" s="342">
        <f t="shared" si="0"/>
        <v>662.0000000000001</v>
      </c>
      <c r="Y19" s="344">
        <f t="shared" si="23"/>
        <v>4</v>
      </c>
      <c r="Z19" s="357">
        <f t="shared" si="1"/>
      </c>
      <c r="AA19" s="342">
        <f t="shared" si="1"/>
        <v>760.0000000000001</v>
      </c>
      <c r="AB19" s="344">
        <f t="shared" si="24"/>
        <v>4</v>
      </c>
      <c r="AC19" s="357">
        <f t="shared" si="2"/>
      </c>
      <c r="AD19" s="342">
        <f t="shared" si="2"/>
        <v>876</v>
      </c>
      <c r="AE19" s="344">
        <f t="shared" si="25"/>
        <v>3</v>
      </c>
      <c r="AF19" s="378"/>
      <c r="AG19" s="442"/>
      <c r="AH19" s="411">
        <v>185</v>
      </c>
      <c r="AI19" s="412">
        <v>11</v>
      </c>
      <c r="AJ19" s="410">
        <v>191</v>
      </c>
      <c r="AK19" s="411"/>
      <c r="AL19" s="412">
        <v>10</v>
      </c>
      <c r="AM19" s="410">
        <v>205</v>
      </c>
      <c r="AN19" s="411">
        <v>205</v>
      </c>
      <c r="AO19" s="412">
        <v>9</v>
      </c>
      <c r="AP19" s="410">
        <v>274</v>
      </c>
      <c r="AQ19" s="411">
        <v>274</v>
      </c>
      <c r="AR19" s="412">
        <v>7</v>
      </c>
      <c r="AS19" s="410">
        <v>371.99999999999994</v>
      </c>
      <c r="AT19" s="411">
        <v>371.99999999999994</v>
      </c>
      <c r="AU19" s="412">
        <v>6</v>
      </c>
      <c r="AV19" s="410"/>
      <c r="AW19" s="411">
        <v>479</v>
      </c>
      <c r="AX19" s="412">
        <v>5</v>
      </c>
      <c r="AY19" s="413"/>
      <c r="AZ19" s="414">
        <v>570</v>
      </c>
      <c r="BA19" s="350">
        <v>5</v>
      </c>
      <c r="BB19" s="410"/>
      <c r="BC19" s="411">
        <v>662.0000000000001</v>
      </c>
      <c r="BD19" s="412">
        <v>4</v>
      </c>
      <c r="BE19" s="410"/>
      <c r="BF19" s="411">
        <v>760.0000000000001</v>
      </c>
      <c r="BG19" s="412">
        <v>4</v>
      </c>
      <c r="BH19" s="410"/>
      <c r="BI19" s="411">
        <v>876</v>
      </c>
      <c r="BJ19" s="443">
        <v>3</v>
      </c>
    </row>
    <row r="20" spans="1:62" ht="13.5" customHeight="1">
      <c r="A20" s="394">
        <v>54</v>
      </c>
      <c r="B20" s="357">
        <f t="shared" si="3"/>
      </c>
      <c r="C20" s="342">
        <f t="shared" si="4"/>
      </c>
      <c r="D20" s="344" t="str">
        <f t="shared" si="26"/>
        <v> </v>
      </c>
      <c r="E20" s="357">
        <f t="shared" si="5"/>
        <v>194</v>
      </c>
      <c r="F20" s="342">
        <f t="shared" si="6"/>
      </c>
      <c r="G20" s="344">
        <f t="shared" si="7"/>
        <v>9</v>
      </c>
      <c r="H20" s="357">
        <f t="shared" si="8"/>
        <v>209</v>
      </c>
      <c r="I20" s="342">
        <f t="shared" si="9"/>
      </c>
      <c r="J20" s="344">
        <f t="shared" si="10"/>
        <v>8</v>
      </c>
      <c r="K20" s="357">
        <f t="shared" si="11"/>
        <v>280</v>
      </c>
      <c r="L20" s="342">
        <f t="shared" si="12"/>
      </c>
      <c r="M20" s="344">
        <f t="shared" si="13"/>
        <v>7</v>
      </c>
      <c r="N20" s="357">
        <f t="shared" si="14"/>
        <v>378</v>
      </c>
      <c r="O20" s="342">
        <f t="shared" si="15"/>
      </c>
      <c r="P20" s="344">
        <f t="shared" si="16"/>
        <v>6</v>
      </c>
      <c r="Q20" s="357">
        <f t="shared" si="17"/>
      </c>
      <c r="R20" s="342">
        <f t="shared" si="18"/>
      </c>
      <c r="S20" s="344" t="str">
        <f t="shared" si="19"/>
        <v> </v>
      </c>
      <c r="T20" s="358">
        <f t="shared" si="20"/>
      </c>
      <c r="U20" s="346">
        <f t="shared" si="21"/>
      </c>
      <c r="V20" s="350" t="str">
        <f t="shared" si="22"/>
        <v> </v>
      </c>
      <c r="W20" s="357">
        <f t="shared" si="0"/>
      </c>
      <c r="X20" s="342">
        <f t="shared" si="0"/>
      </c>
      <c r="Y20" s="344" t="str">
        <f t="shared" si="23"/>
        <v> </v>
      </c>
      <c r="Z20" s="357">
        <f t="shared" si="1"/>
      </c>
      <c r="AA20" s="342">
        <f t="shared" si="1"/>
      </c>
      <c r="AB20" s="344" t="str">
        <f t="shared" si="24"/>
        <v> </v>
      </c>
      <c r="AC20" s="357">
        <f t="shared" si="2"/>
      </c>
      <c r="AD20" s="342">
        <f t="shared" si="2"/>
      </c>
      <c r="AE20" s="344" t="str">
        <f t="shared" si="25"/>
        <v> </v>
      </c>
      <c r="AF20" s="378"/>
      <c r="AG20" s="442"/>
      <c r="AH20" s="411"/>
      <c r="AI20" s="412"/>
      <c r="AJ20" s="410">
        <v>194</v>
      </c>
      <c r="AK20" s="411"/>
      <c r="AL20" s="412">
        <v>9</v>
      </c>
      <c r="AM20" s="410">
        <v>209</v>
      </c>
      <c r="AN20" s="411"/>
      <c r="AO20" s="412">
        <v>8</v>
      </c>
      <c r="AP20" s="410">
        <v>280</v>
      </c>
      <c r="AQ20" s="411"/>
      <c r="AR20" s="412">
        <v>7</v>
      </c>
      <c r="AS20" s="410">
        <v>378</v>
      </c>
      <c r="AT20" s="411"/>
      <c r="AU20" s="412">
        <v>6</v>
      </c>
      <c r="AV20" s="410"/>
      <c r="AW20" s="411"/>
      <c r="AX20" s="412" t="s">
        <v>168</v>
      </c>
      <c r="AY20" s="413"/>
      <c r="AZ20" s="414"/>
      <c r="BA20" s="350" t="s">
        <v>168</v>
      </c>
      <c r="BB20" s="410"/>
      <c r="BC20" s="411"/>
      <c r="BD20" s="412" t="s">
        <v>168</v>
      </c>
      <c r="BE20" s="410"/>
      <c r="BF20" s="411"/>
      <c r="BG20" s="412" t="s">
        <v>168</v>
      </c>
      <c r="BH20" s="410"/>
      <c r="BI20" s="411"/>
      <c r="BJ20" s="443" t="s">
        <v>168</v>
      </c>
    </row>
    <row r="21" spans="1:62" ht="13.5" customHeight="1">
      <c r="A21" s="394">
        <v>57</v>
      </c>
      <c r="B21" s="357">
        <f t="shared" si="3"/>
      </c>
      <c r="C21" s="342">
        <f t="shared" si="4"/>
      </c>
      <c r="D21" s="344" t="str">
        <f t="shared" si="26"/>
        <v> </v>
      </c>
      <c r="E21" s="357">
        <f t="shared" si="5"/>
        <v>198</v>
      </c>
      <c r="F21" s="342">
        <f t="shared" si="6"/>
      </c>
      <c r="G21" s="344">
        <f t="shared" si="7"/>
        <v>9</v>
      </c>
      <c r="H21" s="357">
        <f t="shared" si="8"/>
        <v>211</v>
      </c>
      <c r="I21" s="342">
        <f t="shared" si="9"/>
        <v>211</v>
      </c>
      <c r="J21" s="344">
        <f t="shared" si="10"/>
        <v>8</v>
      </c>
      <c r="K21" s="357">
        <f t="shared" si="11"/>
        <v>298</v>
      </c>
      <c r="L21" s="342">
        <f t="shared" si="12"/>
        <v>298</v>
      </c>
      <c r="M21" s="344">
        <f t="shared" si="13"/>
        <v>7</v>
      </c>
      <c r="N21" s="357">
        <f t="shared" si="14"/>
        <v>382.00000000000006</v>
      </c>
      <c r="O21" s="342">
        <f t="shared" si="15"/>
        <v>382.00000000000006</v>
      </c>
      <c r="P21" s="344">
        <f t="shared" si="16"/>
        <v>6</v>
      </c>
      <c r="Q21" s="357">
        <f t="shared" si="17"/>
        <v>513</v>
      </c>
      <c r="R21" s="342">
        <f t="shared" si="18"/>
        <v>513</v>
      </c>
      <c r="S21" s="344">
        <f t="shared" si="19"/>
        <v>5</v>
      </c>
      <c r="T21" s="358">
        <f t="shared" si="20"/>
        <v>609</v>
      </c>
      <c r="U21" s="346">
        <f>IF(AZ21*(1-$AE$6)&lt;&gt;0,AZ21*(1-$AE$6),"")</f>
        <v>609</v>
      </c>
      <c r="V21" s="350">
        <f t="shared" si="22"/>
        <v>5</v>
      </c>
      <c r="W21" s="357">
        <f t="shared" si="0"/>
        <v>703</v>
      </c>
      <c r="X21" s="342">
        <f t="shared" si="0"/>
        <v>703</v>
      </c>
      <c r="Y21" s="344">
        <f t="shared" si="23"/>
        <v>4</v>
      </c>
      <c r="Z21" s="357">
        <f t="shared" si="1"/>
      </c>
      <c r="AA21" s="342">
        <f t="shared" si="1"/>
        <v>809</v>
      </c>
      <c r="AB21" s="344">
        <f t="shared" si="24"/>
        <v>3</v>
      </c>
      <c r="AC21" s="357">
        <f t="shared" si="2"/>
      </c>
      <c r="AD21" s="342">
        <f t="shared" si="2"/>
        <v>930</v>
      </c>
      <c r="AE21" s="344">
        <f t="shared" si="25"/>
        <v>3</v>
      </c>
      <c r="AF21" s="378"/>
      <c r="AG21" s="442"/>
      <c r="AH21" s="411"/>
      <c r="AI21" s="412"/>
      <c r="AJ21" s="410">
        <v>198</v>
      </c>
      <c r="AK21" s="411"/>
      <c r="AL21" s="412">
        <v>9</v>
      </c>
      <c r="AM21" s="410">
        <v>211</v>
      </c>
      <c r="AN21" s="411">
        <v>211</v>
      </c>
      <c r="AO21" s="412">
        <v>8</v>
      </c>
      <c r="AP21" s="410">
        <v>298</v>
      </c>
      <c r="AQ21" s="411">
        <v>298</v>
      </c>
      <c r="AR21" s="412">
        <v>7</v>
      </c>
      <c r="AS21" s="410">
        <v>382.00000000000006</v>
      </c>
      <c r="AT21" s="411">
        <v>382.00000000000006</v>
      </c>
      <c r="AU21" s="412">
        <v>6</v>
      </c>
      <c r="AV21" s="410">
        <v>513</v>
      </c>
      <c r="AW21" s="411">
        <v>513</v>
      </c>
      <c r="AX21" s="412">
        <v>5</v>
      </c>
      <c r="AY21" s="413">
        <v>609</v>
      </c>
      <c r="AZ21" s="414">
        <v>609</v>
      </c>
      <c r="BA21" s="350">
        <v>5</v>
      </c>
      <c r="BB21" s="410">
        <v>703</v>
      </c>
      <c r="BC21" s="411">
        <v>703</v>
      </c>
      <c r="BD21" s="412">
        <v>4</v>
      </c>
      <c r="BE21" s="410"/>
      <c r="BF21" s="411">
        <v>809</v>
      </c>
      <c r="BG21" s="412">
        <v>3</v>
      </c>
      <c r="BH21" s="410"/>
      <c r="BI21" s="411">
        <v>930</v>
      </c>
      <c r="BJ21" s="443">
        <v>3</v>
      </c>
    </row>
    <row r="22" spans="1:62" ht="13.5" customHeight="1">
      <c r="A22" s="394">
        <v>60</v>
      </c>
      <c r="B22" s="357">
        <f t="shared" si="3"/>
      </c>
      <c r="C22" s="342">
        <f t="shared" si="4"/>
        <v>196</v>
      </c>
      <c r="D22" s="344">
        <f t="shared" si="26"/>
        <v>10</v>
      </c>
      <c r="E22" s="357">
        <f t="shared" si="5"/>
        <v>201</v>
      </c>
      <c r="F22" s="342">
        <f t="shared" si="6"/>
      </c>
      <c r="G22" s="344">
        <f t="shared" si="7"/>
        <v>9</v>
      </c>
      <c r="H22" s="357">
        <f t="shared" si="8"/>
        <v>213</v>
      </c>
      <c r="I22" s="342">
        <f t="shared" si="8"/>
        <v>213</v>
      </c>
      <c r="J22" s="344">
        <f t="shared" si="10"/>
        <v>8</v>
      </c>
      <c r="K22" s="357">
        <f t="shared" si="11"/>
        <v>303</v>
      </c>
      <c r="L22" s="342">
        <f t="shared" si="12"/>
        <v>303</v>
      </c>
      <c r="M22" s="344">
        <f t="shared" si="13"/>
        <v>7</v>
      </c>
      <c r="N22" s="357">
        <f t="shared" si="14"/>
        <v>399</v>
      </c>
      <c r="O22" s="342">
        <f t="shared" si="15"/>
      </c>
      <c r="P22" s="344">
        <f t="shared" si="16"/>
        <v>6</v>
      </c>
      <c r="Q22" s="357">
        <f t="shared" si="17"/>
        <v>519</v>
      </c>
      <c r="R22" s="342">
        <f t="shared" si="18"/>
        <v>519</v>
      </c>
      <c r="S22" s="344">
        <f t="shared" si="19"/>
        <v>5</v>
      </c>
      <c r="T22" s="358">
        <f t="shared" si="20"/>
        <v>616</v>
      </c>
      <c r="U22" s="346">
        <f t="shared" si="21"/>
        <v>616</v>
      </c>
      <c r="V22" s="350">
        <f t="shared" si="22"/>
        <v>4</v>
      </c>
      <c r="W22" s="357">
        <f t="shared" si="0"/>
        <v>712</v>
      </c>
      <c r="X22" s="342">
        <f t="shared" si="0"/>
        <v>712</v>
      </c>
      <c r="Y22" s="344">
        <f t="shared" si="23"/>
        <v>4</v>
      </c>
      <c r="Z22" s="357">
        <f t="shared" si="1"/>
      </c>
      <c r="AA22" s="342">
        <f t="shared" si="1"/>
        <v>819.0000000000001</v>
      </c>
      <c r="AB22" s="344">
        <f t="shared" si="24"/>
        <v>3</v>
      </c>
      <c r="AC22" s="357">
        <f t="shared" si="2"/>
      </c>
      <c r="AD22" s="342">
        <f t="shared" si="2"/>
        <v>942</v>
      </c>
      <c r="AE22" s="344">
        <f t="shared" si="25"/>
        <v>3</v>
      </c>
      <c r="AF22" s="378"/>
      <c r="AG22" s="442"/>
      <c r="AH22" s="411">
        <v>196</v>
      </c>
      <c r="AI22" s="412">
        <v>10</v>
      </c>
      <c r="AJ22" s="410">
        <v>201</v>
      </c>
      <c r="AK22" s="411"/>
      <c r="AL22" s="412">
        <v>9</v>
      </c>
      <c r="AM22" s="410">
        <v>213</v>
      </c>
      <c r="AN22" s="411">
        <v>213</v>
      </c>
      <c r="AO22" s="412">
        <v>8</v>
      </c>
      <c r="AP22" s="410">
        <v>303</v>
      </c>
      <c r="AQ22" s="411">
        <v>303</v>
      </c>
      <c r="AR22" s="412">
        <v>7</v>
      </c>
      <c r="AS22" s="410">
        <v>399</v>
      </c>
      <c r="AT22" s="411"/>
      <c r="AU22" s="412">
        <v>6</v>
      </c>
      <c r="AV22" s="410">
        <v>519</v>
      </c>
      <c r="AW22" s="411">
        <v>519</v>
      </c>
      <c r="AX22" s="412">
        <v>5</v>
      </c>
      <c r="AY22" s="413">
        <v>616</v>
      </c>
      <c r="AZ22" s="414">
        <v>616</v>
      </c>
      <c r="BA22" s="350">
        <v>4</v>
      </c>
      <c r="BB22" s="410">
        <v>712</v>
      </c>
      <c r="BC22" s="411">
        <v>712</v>
      </c>
      <c r="BD22" s="412">
        <v>4</v>
      </c>
      <c r="BE22" s="410"/>
      <c r="BF22" s="411">
        <v>819.0000000000001</v>
      </c>
      <c r="BG22" s="412">
        <v>3</v>
      </c>
      <c r="BH22" s="410"/>
      <c r="BI22" s="411">
        <v>942</v>
      </c>
      <c r="BJ22" s="443">
        <v>3</v>
      </c>
    </row>
    <row r="23" spans="1:62" ht="13.5" customHeight="1">
      <c r="A23" s="394">
        <v>64</v>
      </c>
      <c r="B23" s="357">
        <f t="shared" si="3"/>
      </c>
      <c r="C23" s="342">
        <f t="shared" si="4"/>
      </c>
      <c r="D23" s="344" t="str">
        <f t="shared" si="26"/>
        <v> </v>
      </c>
      <c r="E23" s="357">
        <f t="shared" si="5"/>
        <v>205</v>
      </c>
      <c r="F23" s="342">
        <f t="shared" si="6"/>
      </c>
      <c r="G23" s="344">
        <f t="shared" si="7"/>
        <v>8</v>
      </c>
      <c r="H23" s="357">
        <f t="shared" si="8"/>
        <v>221</v>
      </c>
      <c r="I23" s="342">
        <f t="shared" si="9"/>
      </c>
      <c r="J23" s="344">
        <f t="shared" si="10"/>
        <v>7</v>
      </c>
      <c r="K23" s="357">
        <f t="shared" si="11"/>
        <v>315</v>
      </c>
      <c r="L23" s="342">
        <f t="shared" si="12"/>
      </c>
      <c r="M23" s="344">
        <f t="shared" si="13"/>
        <v>7</v>
      </c>
      <c r="N23" s="357">
        <f t="shared" si="14"/>
      </c>
      <c r="O23" s="342">
        <f t="shared" si="15"/>
      </c>
      <c r="P23" s="344" t="str">
        <f t="shared" si="16"/>
        <v> </v>
      </c>
      <c r="Q23" s="357">
        <f t="shared" si="17"/>
      </c>
      <c r="R23" s="342">
        <f t="shared" si="18"/>
      </c>
      <c r="S23" s="344" t="str">
        <f t="shared" si="19"/>
        <v> </v>
      </c>
      <c r="T23" s="358">
        <f t="shared" si="20"/>
      </c>
      <c r="U23" s="346">
        <f t="shared" si="21"/>
      </c>
      <c r="V23" s="350" t="str">
        <f t="shared" si="22"/>
        <v> </v>
      </c>
      <c r="W23" s="357">
        <f t="shared" si="0"/>
      </c>
      <c r="X23" s="342">
        <f t="shared" si="0"/>
      </c>
      <c r="Y23" s="344" t="str">
        <f t="shared" si="23"/>
        <v> </v>
      </c>
      <c r="Z23" s="357">
        <f t="shared" si="1"/>
      </c>
      <c r="AA23" s="342">
        <f t="shared" si="1"/>
      </c>
      <c r="AB23" s="344" t="str">
        <f t="shared" si="24"/>
        <v> </v>
      </c>
      <c r="AC23" s="357">
        <f t="shared" si="2"/>
      </c>
      <c r="AD23" s="342">
        <f t="shared" si="2"/>
      </c>
      <c r="AE23" s="344" t="str">
        <f t="shared" si="25"/>
        <v> </v>
      </c>
      <c r="AF23" s="378"/>
      <c r="AG23" s="442"/>
      <c r="AH23" s="411"/>
      <c r="AI23" s="412"/>
      <c r="AJ23" s="410">
        <v>205</v>
      </c>
      <c r="AK23" s="411"/>
      <c r="AL23" s="412">
        <v>8</v>
      </c>
      <c r="AM23" s="410">
        <v>221</v>
      </c>
      <c r="AN23" s="411"/>
      <c r="AO23" s="412">
        <v>7</v>
      </c>
      <c r="AP23" s="410">
        <v>315</v>
      </c>
      <c r="AQ23" s="411"/>
      <c r="AR23" s="412">
        <v>7</v>
      </c>
      <c r="AS23" s="410"/>
      <c r="AT23" s="411"/>
      <c r="AU23" s="412" t="s">
        <v>168</v>
      </c>
      <c r="AV23" s="410"/>
      <c r="AW23" s="411"/>
      <c r="AX23" s="412" t="s">
        <v>168</v>
      </c>
      <c r="AY23" s="413"/>
      <c r="AZ23" s="414"/>
      <c r="BA23" s="350" t="s">
        <v>168</v>
      </c>
      <c r="BB23" s="410"/>
      <c r="BC23" s="411"/>
      <c r="BD23" s="412" t="s">
        <v>168</v>
      </c>
      <c r="BE23" s="410"/>
      <c r="BF23" s="411"/>
      <c r="BG23" s="412" t="s">
        <v>168</v>
      </c>
      <c r="BH23" s="410"/>
      <c r="BI23" s="411"/>
      <c r="BJ23" s="443" t="s">
        <v>168</v>
      </c>
    </row>
    <row r="24" spans="1:62" ht="13.5" customHeight="1">
      <c r="A24" s="394">
        <v>70</v>
      </c>
      <c r="B24" s="357">
        <f t="shared" si="3"/>
      </c>
      <c r="C24" s="342">
        <f t="shared" si="4"/>
      </c>
      <c r="D24" s="344" t="str">
        <f t="shared" si="26"/>
        <v> </v>
      </c>
      <c r="E24" s="357">
        <f t="shared" si="5"/>
      </c>
      <c r="F24" s="342">
        <f t="shared" si="6"/>
      </c>
      <c r="G24" s="344" t="str">
        <f t="shared" si="7"/>
        <v> </v>
      </c>
      <c r="H24" s="357">
        <f t="shared" si="8"/>
      </c>
      <c r="I24" s="342">
        <f t="shared" si="9"/>
        <v>235</v>
      </c>
      <c r="J24" s="344">
        <f t="shared" si="10"/>
        <v>7</v>
      </c>
      <c r="K24" s="357">
        <f t="shared" si="11"/>
        <v>356</v>
      </c>
      <c r="L24" s="342">
        <f t="shared" si="12"/>
        <v>356</v>
      </c>
      <c r="M24" s="344">
        <f t="shared" si="13"/>
        <v>6</v>
      </c>
      <c r="N24" s="357">
        <f t="shared" si="14"/>
        <v>439.00000000000006</v>
      </c>
      <c r="O24" s="342">
        <f t="shared" si="15"/>
        <v>439.00000000000006</v>
      </c>
      <c r="P24" s="344">
        <f t="shared" si="16"/>
        <v>5</v>
      </c>
      <c r="Q24" s="357">
        <f t="shared" si="17"/>
        <v>548</v>
      </c>
      <c r="R24" s="342">
        <f t="shared" si="18"/>
        <v>548</v>
      </c>
      <c r="S24" s="344">
        <f t="shared" si="19"/>
        <v>5</v>
      </c>
      <c r="T24" s="358">
        <f t="shared" si="20"/>
        <v>644</v>
      </c>
      <c r="U24" s="346">
        <f t="shared" si="21"/>
        <v>644</v>
      </c>
      <c r="V24" s="350">
        <f t="shared" si="22"/>
        <v>4</v>
      </c>
      <c r="W24" s="357">
        <f t="shared" si="0"/>
        <v>738</v>
      </c>
      <c r="X24" s="342">
        <f t="shared" si="0"/>
        <v>738</v>
      </c>
      <c r="Y24" s="344">
        <f t="shared" si="23"/>
        <v>4</v>
      </c>
      <c r="Z24" s="357">
        <f t="shared" si="1"/>
      </c>
      <c r="AA24" s="342">
        <f t="shared" si="1"/>
        <v>849</v>
      </c>
      <c r="AB24" s="344">
        <f t="shared" si="24"/>
        <v>3</v>
      </c>
      <c r="AC24" s="357">
        <f t="shared" si="2"/>
      </c>
      <c r="AD24" s="342">
        <f t="shared" si="2"/>
        <v>976.0000000000001</v>
      </c>
      <c r="AE24" s="344">
        <f t="shared" si="25"/>
        <v>3</v>
      </c>
      <c r="AF24" s="378"/>
      <c r="AG24" s="442"/>
      <c r="AH24" s="411"/>
      <c r="AI24" s="412"/>
      <c r="AJ24" s="410">
        <v>0</v>
      </c>
      <c r="AK24" s="411"/>
      <c r="AL24" s="412"/>
      <c r="AM24" s="410"/>
      <c r="AN24" s="411">
        <v>235</v>
      </c>
      <c r="AO24" s="412">
        <v>7</v>
      </c>
      <c r="AP24" s="410">
        <v>356</v>
      </c>
      <c r="AQ24" s="411">
        <v>356</v>
      </c>
      <c r="AR24" s="412">
        <v>6</v>
      </c>
      <c r="AS24" s="410">
        <v>439.00000000000006</v>
      </c>
      <c r="AT24" s="411">
        <v>439.00000000000006</v>
      </c>
      <c r="AU24" s="412">
        <v>5</v>
      </c>
      <c r="AV24" s="410">
        <v>548</v>
      </c>
      <c r="AW24" s="411">
        <v>548</v>
      </c>
      <c r="AX24" s="412">
        <v>5</v>
      </c>
      <c r="AY24" s="413">
        <v>644</v>
      </c>
      <c r="AZ24" s="414">
        <v>644</v>
      </c>
      <c r="BA24" s="350">
        <v>4</v>
      </c>
      <c r="BB24" s="410">
        <v>738</v>
      </c>
      <c r="BC24" s="411">
        <v>738</v>
      </c>
      <c r="BD24" s="412">
        <v>4</v>
      </c>
      <c r="BE24" s="410"/>
      <c r="BF24" s="411">
        <v>849</v>
      </c>
      <c r="BG24" s="412">
        <v>3</v>
      </c>
      <c r="BH24" s="410"/>
      <c r="BI24" s="411">
        <v>976.0000000000001</v>
      </c>
      <c r="BJ24" s="443">
        <v>3</v>
      </c>
    </row>
    <row r="25" spans="1:62" ht="13.5" customHeight="1">
      <c r="A25" s="394">
        <v>76</v>
      </c>
      <c r="B25" s="357">
        <f t="shared" si="3"/>
      </c>
      <c r="C25" s="342">
        <f t="shared" si="4"/>
        <v>216</v>
      </c>
      <c r="D25" s="344">
        <f t="shared" si="26"/>
        <v>8</v>
      </c>
      <c r="E25" s="357">
        <f t="shared" si="5"/>
        <v>228</v>
      </c>
      <c r="F25" s="342">
        <f t="shared" si="6"/>
      </c>
      <c r="G25" s="344">
        <f t="shared" si="7"/>
        <v>7</v>
      </c>
      <c r="H25" s="357">
        <f t="shared" si="8"/>
        <v>244.00000000000003</v>
      </c>
      <c r="I25" s="342">
        <f t="shared" si="9"/>
        <v>244.00000000000003</v>
      </c>
      <c r="J25" s="344">
        <f t="shared" si="10"/>
        <v>6</v>
      </c>
      <c r="K25" s="357">
        <f t="shared" si="11"/>
        <v>363</v>
      </c>
      <c r="L25" s="342">
        <f t="shared" si="12"/>
        <v>363</v>
      </c>
      <c r="M25" s="344">
        <f t="shared" si="13"/>
        <v>6</v>
      </c>
      <c r="N25" s="357">
        <f t="shared" si="14"/>
        <v>453</v>
      </c>
      <c r="O25" s="342">
        <f t="shared" si="15"/>
        <v>453</v>
      </c>
      <c r="P25" s="344">
        <f t="shared" si="16"/>
        <v>5</v>
      </c>
      <c r="Q25" s="357">
        <f t="shared" si="17"/>
        <v>561</v>
      </c>
      <c r="R25" s="342">
        <f t="shared" si="18"/>
        <v>561</v>
      </c>
      <c r="S25" s="344">
        <f t="shared" si="19"/>
        <v>4</v>
      </c>
      <c r="T25" s="358">
        <f t="shared" si="20"/>
        <v>656</v>
      </c>
      <c r="U25" s="346">
        <f t="shared" si="21"/>
        <v>656</v>
      </c>
      <c r="V25" s="350">
        <f t="shared" si="22"/>
        <v>4</v>
      </c>
      <c r="W25" s="357">
        <f aca="true" t="shared" si="27" ref="W25:W40">IF(BB25*(1-$AE$6)&lt;&gt;0,BB25*(1-$AE$6),"")</f>
        <v>751.9999999999999</v>
      </c>
      <c r="X25" s="342">
        <f aca="true" t="shared" si="28" ref="X25:X40">IF(BC25*(1-$AE$6)&lt;&gt;0,BC25*(1-$AE$6),"")</f>
        <v>751.9999999999999</v>
      </c>
      <c r="Y25" s="344">
        <f t="shared" si="23"/>
        <v>3</v>
      </c>
      <c r="Z25" s="357">
        <f aca="true" t="shared" si="29" ref="Z25:Z40">IF(BE25*(1-$AE$6)&lt;&gt;0,BE25*(1-$AE$6),"")</f>
      </c>
      <c r="AA25" s="342">
        <f aca="true" t="shared" si="30" ref="AA25:AA40">IF(BF25*(1-$AE$6)&lt;&gt;0,BF25*(1-$AE$6),"")</f>
        <v>865</v>
      </c>
      <c r="AB25" s="344">
        <f t="shared" si="24"/>
        <v>3</v>
      </c>
      <c r="AC25" s="357">
        <f aca="true" t="shared" si="31" ref="AC25:AC40">IF(BH25*(1-$AE$6)&lt;&gt;0,BH25*(1-$AE$6),"")</f>
      </c>
      <c r="AD25" s="342">
        <f aca="true" t="shared" si="32" ref="AD25:AD40">IF(BI25*(1-$AE$6)&lt;&gt;0,BI25*(1-$AE$6),"")</f>
        <v>995</v>
      </c>
      <c r="AE25" s="344">
        <f t="shared" si="25"/>
        <v>3</v>
      </c>
      <c r="AF25" s="378"/>
      <c r="AG25" s="442"/>
      <c r="AH25" s="411">
        <v>216</v>
      </c>
      <c r="AI25" s="412">
        <v>8</v>
      </c>
      <c r="AJ25" s="410">
        <v>228</v>
      </c>
      <c r="AK25" s="411"/>
      <c r="AL25" s="412">
        <v>7</v>
      </c>
      <c r="AM25" s="410">
        <v>244.00000000000003</v>
      </c>
      <c r="AN25" s="411">
        <v>244.00000000000003</v>
      </c>
      <c r="AO25" s="412">
        <v>6</v>
      </c>
      <c r="AP25" s="410">
        <v>363</v>
      </c>
      <c r="AQ25" s="411">
        <v>363</v>
      </c>
      <c r="AR25" s="412">
        <v>6</v>
      </c>
      <c r="AS25" s="410">
        <v>453</v>
      </c>
      <c r="AT25" s="411">
        <v>453</v>
      </c>
      <c r="AU25" s="412">
        <v>5</v>
      </c>
      <c r="AV25" s="410">
        <v>561</v>
      </c>
      <c r="AW25" s="411">
        <v>561</v>
      </c>
      <c r="AX25" s="412">
        <v>4</v>
      </c>
      <c r="AY25" s="413">
        <v>656</v>
      </c>
      <c r="AZ25" s="414">
        <v>656</v>
      </c>
      <c r="BA25" s="350">
        <v>4</v>
      </c>
      <c r="BB25" s="410">
        <v>751.9999999999999</v>
      </c>
      <c r="BC25" s="411">
        <v>751.9999999999999</v>
      </c>
      <c r="BD25" s="412">
        <v>3</v>
      </c>
      <c r="BE25" s="410"/>
      <c r="BF25" s="411">
        <v>865</v>
      </c>
      <c r="BG25" s="412">
        <v>3</v>
      </c>
      <c r="BH25" s="410"/>
      <c r="BI25" s="411">
        <v>995</v>
      </c>
      <c r="BJ25" s="443">
        <v>3</v>
      </c>
    </row>
    <row r="26" spans="1:62" ht="13.5" customHeight="1">
      <c r="A26" s="394">
        <v>83</v>
      </c>
      <c r="B26" s="357">
        <f t="shared" si="3"/>
      </c>
      <c r="C26" s="342">
        <f t="shared" si="4"/>
      </c>
      <c r="D26" s="344" t="str">
        <f t="shared" si="26"/>
        <v> </v>
      </c>
      <c r="E26" s="357">
        <f t="shared" si="5"/>
      </c>
      <c r="F26" s="342">
        <f t="shared" si="6"/>
      </c>
      <c r="G26" s="344" t="str">
        <f t="shared" si="7"/>
        <v> </v>
      </c>
      <c r="H26" s="357">
        <f t="shared" si="8"/>
      </c>
      <c r="I26" s="342">
        <f t="shared" si="9"/>
        <v>261</v>
      </c>
      <c r="J26" s="344">
        <f t="shared" si="10"/>
        <v>6</v>
      </c>
      <c r="K26" s="357">
        <f t="shared" si="11"/>
      </c>
      <c r="L26" s="342">
        <f t="shared" si="12"/>
        <v>369</v>
      </c>
      <c r="M26" s="344">
        <f t="shared" si="13"/>
        <v>5</v>
      </c>
      <c r="N26" s="357">
        <f t="shared" si="14"/>
      </c>
      <c r="O26" s="342">
        <f t="shared" si="15"/>
        <v>465</v>
      </c>
      <c r="P26" s="344">
        <f t="shared" si="16"/>
        <v>5</v>
      </c>
      <c r="Q26" s="357">
        <f t="shared" si="17"/>
      </c>
      <c r="R26" s="342">
        <f t="shared" si="18"/>
        <v>568</v>
      </c>
      <c r="S26" s="344">
        <f t="shared" si="19"/>
        <v>4</v>
      </c>
      <c r="T26" s="358">
        <f t="shared" si="20"/>
      </c>
      <c r="U26" s="346">
        <f t="shared" si="21"/>
        <v>662.0000000000001</v>
      </c>
      <c r="V26" s="350">
        <f t="shared" si="22"/>
        <v>4</v>
      </c>
      <c r="W26" s="357">
        <f t="shared" si="27"/>
      </c>
      <c r="X26" s="342">
        <f t="shared" si="28"/>
        <v>759</v>
      </c>
      <c r="Y26" s="344">
        <f t="shared" si="23"/>
        <v>3</v>
      </c>
      <c r="Z26" s="357">
        <f t="shared" si="29"/>
      </c>
      <c r="AA26" s="342">
        <f t="shared" si="30"/>
        <v>886</v>
      </c>
      <c r="AB26" s="344">
        <f t="shared" si="24"/>
        <v>3</v>
      </c>
      <c r="AC26" s="357">
        <f t="shared" si="31"/>
      </c>
      <c r="AD26" s="342">
        <f t="shared" si="32"/>
        <v>1004</v>
      </c>
      <c r="AE26" s="344">
        <f t="shared" si="25"/>
        <v>3</v>
      </c>
      <c r="AF26" s="378"/>
      <c r="AG26" s="442"/>
      <c r="AH26" s="411"/>
      <c r="AI26" s="412"/>
      <c r="AJ26" s="410">
        <v>0</v>
      </c>
      <c r="AK26" s="411"/>
      <c r="AL26" s="412"/>
      <c r="AM26" s="410"/>
      <c r="AN26" s="411">
        <v>261</v>
      </c>
      <c r="AO26" s="412">
        <v>6</v>
      </c>
      <c r="AP26" s="410"/>
      <c r="AQ26" s="411">
        <v>369</v>
      </c>
      <c r="AR26" s="412">
        <v>5</v>
      </c>
      <c r="AS26" s="410"/>
      <c r="AT26" s="411">
        <v>465</v>
      </c>
      <c r="AU26" s="412">
        <v>5</v>
      </c>
      <c r="AV26" s="410"/>
      <c r="AW26" s="411">
        <v>568</v>
      </c>
      <c r="AX26" s="412">
        <v>4</v>
      </c>
      <c r="AY26" s="413"/>
      <c r="AZ26" s="414">
        <v>662.0000000000001</v>
      </c>
      <c r="BA26" s="350">
        <v>4</v>
      </c>
      <c r="BB26" s="410"/>
      <c r="BC26" s="411">
        <v>759</v>
      </c>
      <c r="BD26" s="412">
        <v>3</v>
      </c>
      <c r="BE26" s="410"/>
      <c r="BF26" s="411">
        <v>886</v>
      </c>
      <c r="BG26" s="412">
        <v>3</v>
      </c>
      <c r="BH26" s="410"/>
      <c r="BI26" s="411">
        <v>1004</v>
      </c>
      <c r="BJ26" s="443">
        <v>3</v>
      </c>
    </row>
    <row r="27" spans="1:62" ht="13.5" customHeight="1">
      <c r="A27" s="394">
        <v>89</v>
      </c>
      <c r="B27" s="357">
        <f t="shared" si="3"/>
      </c>
      <c r="C27" s="342">
        <f t="shared" si="4"/>
        <v>242</v>
      </c>
      <c r="D27" s="344">
        <f t="shared" si="26"/>
        <v>7</v>
      </c>
      <c r="E27" s="357">
        <f t="shared" si="5"/>
        <v>263</v>
      </c>
      <c r="F27" s="342">
        <f t="shared" si="6"/>
      </c>
      <c r="G27" s="344">
        <f t="shared" si="7"/>
        <v>6</v>
      </c>
      <c r="H27" s="357">
        <f t="shared" si="8"/>
        <v>280</v>
      </c>
      <c r="I27" s="342">
        <f t="shared" si="9"/>
        <v>280</v>
      </c>
      <c r="J27" s="344">
        <f t="shared" si="10"/>
        <v>6</v>
      </c>
      <c r="K27" s="357">
        <f t="shared" si="11"/>
        <v>396</v>
      </c>
      <c r="L27" s="342">
        <f t="shared" si="12"/>
        <v>396</v>
      </c>
      <c r="M27" s="344">
        <f t="shared" si="13"/>
        <v>5</v>
      </c>
      <c r="N27" s="357">
        <f t="shared" si="14"/>
        <v>477</v>
      </c>
      <c r="O27" s="342">
        <f t="shared" si="15"/>
        <v>477</v>
      </c>
      <c r="P27" s="344">
        <f t="shared" si="16"/>
        <v>5</v>
      </c>
      <c r="Q27" s="357">
        <f t="shared" si="17"/>
        <v>575</v>
      </c>
      <c r="R27" s="342">
        <f t="shared" si="18"/>
        <v>575</v>
      </c>
      <c r="S27" s="344">
        <f t="shared" si="19"/>
        <v>4</v>
      </c>
      <c r="T27" s="358">
        <f t="shared" si="20"/>
        <v>668</v>
      </c>
      <c r="U27" s="346">
        <f t="shared" si="21"/>
        <v>668</v>
      </c>
      <c r="V27" s="350">
        <f t="shared" si="22"/>
        <v>4</v>
      </c>
      <c r="W27" s="357">
        <f t="shared" si="27"/>
        <v>766</v>
      </c>
      <c r="X27" s="342">
        <f t="shared" si="28"/>
        <v>766</v>
      </c>
      <c r="Y27" s="344">
        <f t="shared" si="23"/>
        <v>3</v>
      </c>
      <c r="Z27" s="357">
        <f t="shared" si="29"/>
      </c>
      <c r="AA27" s="342">
        <f t="shared" si="30"/>
        <v>904</v>
      </c>
      <c r="AB27" s="344">
        <f t="shared" si="24"/>
        <v>3</v>
      </c>
      <c r="AC27" s="357">
        <f t="shared" si="31"/>
      </c>
      <c r="AD27" s="342">
        <f t="shared" si="32"/>
        <v>1013</v>
      </c>
      <c r="AE27" s="344">
        <f t="shared" si="25"/>
        <v>3</v>
      </c>
      <c r="AF27" s="378"/>
      <c r="AG27" s="442"/>
      <c r="AH27" s="411">
        <v>242</v>
      </c>
      <c r="AI27" s="412">
        <v>7</v>
      </c>
      <c r="AJ27" s="410">
        <v>263</v>
      </c>
      <c r="AK27" s="411"/>
      <c r="AL27" s="412">
        <v>6</v>
      </c>
      <c r="AM27" s="410">
        <v>280</v>
      </c>
      <c r="AN27" s="411">
        <v>280</v>
      </c>
      <c r="AO27" s="412">
        <v>6</v>
      </c>
      <c r="AP27" s="410">
        <v>396</v>
      </c>
      <c r="AQ27" s="411">
        <v>396</v>
      </c>
      <c r="AR27" s="412">
        <v>5</v>
      </c>
      <c r="AS27" s="410">
        <v>477</v>
      </c>
      <c r="AT27" s="411">
        <v>477</v>
      </c>
      <c r="AU27" s="412">
        <v>5</v>
      </c>
      <c r="AV27" s="410">
        <v>575</v>
      </c>
      <c r="AW27" s="411">
        <v>575</v>
      </c>
      <c r="AX27" s="412">
        <v>4</v>
      </c>
      <c r="AY27" s="413">
        <v>668</v>
      </c>
      <c r="AZ27" s="414">
        <v>668</v>
      </c>
      <c r="BA27" s="350">
        <v>4</v>
      </c>
      <c r="BB27" s="410">
        <v>766</v>
      </c>
      <c r="BC27" s="411">
        <v>766</v>
      </c>
      <c r="BD27" s="412">
        <v>3</v>
      </c>
      <c r="BE27" s="410"/>
      <c r="BF27" s="411">
        <v>904</v>
      </c>
      <c r="BG27" s="412">
        <v>3</v>
      </c>
      <c r="BH27" s="410"/>
      <c r="BI27" s="411">
        <v>1013</v>
      </c>
      <c r="BJ27" s="443">
        <v>3</v>
      </c>
    </row>
    <row r="28" spans="1:62" ht="13.5" customHeight="1">
      <c r="A28" s="394">
        <v>102</v>
      </c>
      <c r="B28" s="357">
        <f t="shared" si="3"/>
      </c>
      <c r="C28" s="342">
        <f t="shared" si="4"/>
        <v>290</v>
      </c>
      <c r="D28" s="344">
        <f t="shared" si="26"/>
        <v>6</v>
      </c>
      <c r="E28" s="357">
        <f t="shared" si="5"/>
      </c>
      <c r="F28" s="342">
        <f t="shared" si="6"/>
      </c>
      <c r="G28" s="344" t="str">
        <f t="shared" si="7"/>
        <v> </v>
      </c>
      <c r="H28" s="357">
        <f t="shared" si="8"/>
      </c>
      <c r="I28" s="342">
        <f t="shared" si="9"/>
        <v>294</v>
      </c>
      <c r="J28" s="344">
        <f t="shared" si="10"/>
        <v>5</v>
      </c>
      <c r="K28" s="357">
        <f t="shared" si="11"/>
      </c>
      <c r="L28" s="342">
        <f t="shared" si="12"/>
        <v>404</v>
      </c>
      <c r="M28" s="344">
        <f t="shared" si="13"/>
        <v>5</v>
      </c>
      <c r="N28" s="357">
        <f t="shared" si="14"/>
      </c>
      <c r="O28" s="342">
        <f t="shared" si="15"/>
        <v>497</v>
      </c>
      <c r="P28" s="344">
        <f t="shared" si="16"/>
        <v>4</v>
      </c>
      <c r="Q28" s="357">
        <f t="shared" si="17"/>
      </c>
      <c r="R28" s="342">
        <f t="shared" si="18"/>
        <v>592</v>
      </c>
      <c r="S28" s="344">
        <f t="shared" si="19"/>
        <v>4</v>
      </c>
      <c r="T28" s="358">
        <f t="shared" si="20"/>
      </c>
      <c r="U28" s="346">
        <f t="shared" si="21"/>
        <v>694</v>
      </c>
      <c r="V28" s="350">
        <f t="shared" si="22"/>
        <v>3</v>
      </c>
      <c r="W28" s="357">
        <f t="shared" si="27"/>
      </c>
      <c r="X28" s="342">
        <f t="shared" si="28"/>
        <v>777</v>
      </c>
      <c r="Y28" s="344">
        <f t="shared" si="23"/>
        <v>3</v>
      </c>
      <c r="Z28" s="357">
        <f t="shared" si="29"/>
      </c>
      <c r="AA28" s="342">
        <f t="shared" si="30"/>
        <v>922</v>
      </c>
      <c r="AB28" s="344">
        <f t="shared" si="24"/>
        <v>3</v>
      </c>
      <c r="AC28" s="357">
        <f t="shared" si="31"/>
      </c>
      <c r="AD28" s="342">
        <f t="shared" si="32"/>
        <v>1039</v>
      </c>
      <c r="AE28" s="344">
        <f t="shared" si="25"/>
        <v>3</v>
      </c>
      <c r="AF28" s="378"/>
      <c r="AG28" s="442"/>
      <c r="AH28" s="411">
        <v>290</v>
      </c>
      <c r="AI28" s="412">
        <v>6</v>
      </c>
      <c r="AJ28" s="410">
        <v>0</v>
      </c>
      <c r="AK28" s="411"/>
      <c r="AL28" s="412"/>
      <c r="AM28" s="410"/>
      <c r="AN28" s="411">
        <v>294</v>
      </c>
      <c r="AO28" s="412">
        <v>5</v>
      </c>
      <c r="AP28" s="410"/>
      <c r="AQ28" s="411">
        <v>404</v>
      </c>
      <c r="AR28" s="412">
        <v>5</v>
      </c>
      <c r="AS28" s="410"/>
      <c r="AT28" s="411">
        <v>497</v>
      </c>
      <c r="AU28" s="412">
        <v>4</v>
      </c>
      <c r="AV28" s="410"/>
      <c r="AW28" s="411">
        <v>592</v>
      </c>
      <c r="AX28" s="412">
        <v>4</v>
      </c>
      <c r="AY28" s="413"/>
      <c r="AZ28" s="414">
        <v>694</v>
      </c>
      <c r="BA28" s="350">
        <v>3</v>
      </c>
      <c r="BB28" s="410"/>
      <c r="BC28" s="411">
        <v>777</v>
      </c>
      <c r="BD28" s="412">
        <v>3</v>
      </c>
      <c r="BE28" s="410"/>
      <c r="BF28" s="411">
        <v>922</v>
      </c>
      <c r="BG28" s="412">
        <v>3</v>
      </c>
      <c r="BH28" s="410"/>
      <c r="BI28" s="411">
        <v>1039</v>
      </c>
      <c r="BJ28" s="443">
        <v>3</v>
      </c>
    </row>
    <row r="29" spans="1:62" ht="13.5" customHeight="1">
      <c r="A29" s="394">
        <v>108</v>
      </c>
      <c r="B29" s="357">
        <f t="shared" si="3"/>
      </c>
      <c r="C29" s="342">
        <f t="shared" si="4"/>
      </c>
      <c r="D29" s="344" t="str">
        <f t="shared" si="26"/>
        <v> </v>
      </c>
      <c r="E29" s="357">
        <f t="shared" si="5"/>
        <v>354</v>
      </c>
      <c r="F29" s="342">
        <f t="shared" si="6"/>
      </c>
      <c r="G29" s="344">
        <f t="shared" si="7"/>
        <v>6</v>
      </c>
      <c r="H29" s="357">
        <f t="shared" si="8"/>
        <v>379</v>
      </c>
      <c r="I29" s="342">
        <f t="shared" si="9"/>
        <v>379</v>
      </c>
      <c r="J29" s="344">
        <f t="shared" si="10"/>
        <v>5</v>
      </c>
      <c r="K29" s="357">
        <f t="shared" si="11"/>
        <v>416</v>
      </c>
      <c r="L29" s="342">
        <f t="shared" si="12"/>
        <v>416</v>
      </c>
      <c r="M29" s="344">
        <f t="shared" si="13"/>
        <v>5</v>
      </c>
      <c r="N29" s="357">
        <f t="shared" si="14"/>
        <v>513</v>
      </c>
      <c r="O29" s="342">
        <f t="shared" si="15"/>
        <v>513</v>
      </c>
      <c r="P29" s="344">
        <f t="shared" si="16"/>
        <v>4</v>
      </c>
      <c r="Q29" s="357">
        <f t="shared" si="17"/>
        <v>610</v>
      </c>
      <c r="R29" s="342">
        <f t="shared" si="18"/>
        <v>610</v>
      </c>
      <c r="S29" s="344">
        <f t="shared" si="19"/>
        <v>4</v>
      </c>
      <c r="T29" s="358">
        <f t="shared" si="20"/>
        <v>706</v>
      </c>
      <c r="U29" s="346">
        <f t="shared" si="21"/>
        <v>706</v>
      </c>
      <c r="V29" s="350">
        <f t="shared" si="22"/>
        <v>3</v>
      </c>
      <c r="W29" s="357">
        <f t="shared" si="27"/>
        <v>801</v>
      </c>
      <c r="X29" s="342">
        <f t="shared" si="28"/>
        <v>801</v>
      </c>
      <c r="Y29" s="344">
        <f t="shared" si="23"/>
        <v>3</v>
      </c>
      <c r="Z29" s="357">
        <f t="shared" si="29"/>
      </c>
      <c r="AA29" s="342">
        <f t="shared" si="30"/>
        <v>946</v>
      </c>
      <c r="AB29" s="344">
        <f t="shared" si="24"/>
        <v>3</v>
      </c>
      <c r="AC29" s="357">
        <f t="shared" si="31"/>
      </c>
      <c r="AD29" s="342">
        <f t="shared" si="32"/>
        <v>1060</v>
      </c>
      <c r="AE29" s="344">
        <f t="shared" si="25"/>
        <v>2</v>
      </c>
      <c r="AF29" s="378"/>
      <c r="AG29" s="442"/>
      <c r="AH29" s="411"/>
      <c r="AI29" s="412"/>
      <c r="AJ29" s="410">
        <v>354</v>
      </c>
      <c r="AK29" s="411"/>
      <c r="AL29" s="412">
        <v>6</v>
      </c>
      <c r="AM29" s="410">
        <v>379</v>
      </c>
      <c r="AN29" s="411">
        <v>379</v>
      </c>
      <c r="AO29" s="412">
        <v>5</v>
      </c>
      <c r="AP29" s="410">
        <v>416</v>
      </c>
      <c r="AQ29" s="411">
        <v>416</v>
      </c>
      <c r="AR29" s="412">
        <v>5</v>
      </c>
      <c r="AS29" s="410">
        <v>513</v>
      </c>
      <c r="AT29" s="411">
        <v>513</v>
      </c>
      <c r="AU29" s="412">
        <v>4</v>
      </c>
      <c r="AV29" s="410">
        <v>610</v>
      </c>
      <c r="AW29" s="411">
        <v>610</v>
      </c>
      <c r="AX29" s="412">
        <v>4</v>
      </c>
      <c r="AY29" s="413">
        <v>706</v>
      </c>
      <c r="AZ29" s="414">
        <v>706</v>
      </c>
      <c r="BA29" s="350">
        <v>3</v>
      </c>
      <c r="BB29" s="410">
        <v>801</v>
      </c>
      <c r="BC29" s="411">
        <v>801</v>
      </c>
      <c r="BD29" s="412">
        <v>3</v>
      </c>
      <c r="BE29" s="410"/>
      <c r="BF29" s="411">
        <v>946</v>
      </c>
      <c r="BG29" s="412">
        <v>3</v>
      </c>
      <c r="BH29" s="410"/>
      <c r="BI29" s="411">
        <v>1060</v>
      </c>
      <c r="BJ29" s="443">
        <v>2</v>
      </c>
    </row>
    <row r="30" spans="1:62" ht="13.5" customHeight="1">
      <c r="A30" s="394">
        <v>114</v>
      </c>
      <c r="B30" s="357">
        <f t="shared" si="3"/>
      </c>
      <c r="C30" s="342">
        <f t="shared" si="4"/>
      </c>
      <c r="D30" s="344" t="str">
        <f t="shared" si="26"/>
        <v> </v>
      </c>
      <c r="E30" s="357">
        <f t="shared" si="5"/>
        <v>372</v>
      </c>
      <c r="F30" s="342">
        <f t="shared" si="6"/>
      </c>
      <c r="G30" s="344">
        <f t="shared" si="7"/>
        <v>5</v>
      </c>
      <c r="H30" s="357">
        <f t="shared" si="8"/>
        <v>394</v>
      </c>
      <c r="I30" s="342">
        <f t="shared" si="9"/>
        <v>394</v>
      </c>
      <c r="J30" s="344">
        <f t="shared" si="10"/>
        <v>5</v>
      </c>
      <c r="K30" s="357">
        <f t="shared" si="11"/>
        <v>432</v>
      </c>
      <c r="L30" s="342">
        <f t="shared" si="12"/>
        <v>432</v>
      </c>
      <c r="M30" s="344">
        <f t="shared" si="13"/>
        <v>4</v>
      </c>
      <c r="N30" s="357">
        <f t="shared" si="14"/>
        <v>532</v>
      </c>
      <c r="O30" s="342">
        <f t="shared" si="15"/>
        <v>532</v>
      </c>
      <c r="P30" s="344">
        <f t="shared" si="16"/>
        <v>4</v>
      </c>
      <c r="Q30" s="357">
        <f t="shared" si="17"/>
        <v>633</v>
      </c>
      <c r="R30" s="342">
        <f t="shared" si="18"/>
        <v>633</v>
      </c>
      <c r="S30" s="344">
        <f t="shared" si="19"/>
        <v>3</v>
      </c>
      <c r="T30" s="358">
        <f t="shared" si="20"/>
        <v>729</v>
      </c>
      <c r="U30" s="346">
        <f t="shared" si="21"/>
        <v>729</v>
      </c>
      <c r="V30" s="350">
        <f t="shared" si="22"/>
        <v>3</v>
      </c>
      <c r="W30" s="357">
        <f t="shared" si="27"/>
        <v>825</v>
      </c>
      <c r="X30" s="342">
        <f t="shared" si="28"/>
        <v>825</v>
      </c>
      <c r="Y30" s="344">
        <f t="shared" si="23"/>
        <v>3</v>
      </c>
      <c r="Z30" s="357">
        <f t="shared" si="29"/>
      </c>
      <c r="AA30" s="342">
        <f t="shared" si="30"/>
        <v>990</v>
      </c>
      <c r="AB30" s="344">
        <f t="shared" si="24"/>
        <v>3</v>
      </c>
      <c r="AC30" s="357">
        <f t="shared" si="31"/>
      </c>
      <c r="AD30" s="342">
        <f t="shared" si="32"/>
        <v>1104</v>
      </c>
      <c r="AE30" s="344">
        <f t="shared" si="25"/>
        <v>2</v>
      </c>
      <c r="AF30" s="378"/>
      <c r="AG30" s="442"/>
      <c r="AH30" s="411"/>
      <c r="AI30" s="412"/>
      <c r="AJ30" s="410">
        <v>372</v>
      </c>
      <c r="AK30" s="411"/>
      <c r="AL30" s="412">
        <v>5</v>
      </c>
      <c r="AM30" s="410">
        <v>394</v>
      </c>
      <c r="AN30" s="411">
        <v>394</v>
      </c>
      <c r="AO30" s="412">
        <v>5</v>
      </c>
      <c r="AP30" s="410">
        <v>432</v>
      </c>
      <c r="AQ30" s="411">
        <v>432</v>
      </c>
      <c r="AR30" s="412">
        <v>4</v>
      </c>
      <c r="AS30" s="410">
        <v>532</v>
      </c>
      <c r="AT30" s="411">
        <v>532</v>
      </c>
      <c r="AU30" s="412">
        <v>4</v>
      </c>
      <c r="AV30" s="410">
        <v>633</v>
      </c>
      <c r="AW30" s="411">
        <v>633</v>
      </c>
      <c r="AX30" s="412">
        <v>3</v>
      </c>
      <c r="AY30" s="413">
        <v>729</v>
      </c>
      <c r="AZ30" s="414">
        <v>729</v>
      </c>
      <c r="BA30" s="350">
        <v>3</v>
      </c>
      <c r="BB30" s="410">
        <v>825</v>
      </c>
      <c r="BC30" s="411">
        <v>825</v>
      </c>
      <c r="BD30" s="412">
        <v>3</v>
      </c>
      <c r="BE30" s="410"/>
      <c r="BF30" s="411">
        <v>990</v>
      </c>
      <c r="BG30" s="412">
        <v>3</v>
      </c>
      <c r="BH30" s="410"/>
      <c r="BI30" s="411">
        <v>1104</v>
      </c>
      <c r="BJ30" s="443">
        <v>2</v>
      </c>
    </row>
    <row r="31" spans="1:62" ht="13.5" customHeight="1">
      <c r="A31" s="394">
        <v>133</v>
      </c>
      <c r="B31" s="357">
        <f t="shared" si="3"/>
      </c>
      <c r="C31" s="342">
        <f t="shared" si="4"/>
      </c>
      <c r="D31" s="344" t="str">
        <f t="shared" si="26"/>
        <v> </v>
      </c>
      <c r="E31" s="357">
        <f t="shared" si="5"/>
        <v>377</v>
      </c>
      <c r="F31" s="342">
        <f t="shared" si="6"/>
      </c>
      <c r="G31" s="344">
        <f t="shared" si="7"/>
        <v>5</v>
      </c>
      <c r="H31" s="357">
        <f t="shared" si="8"/>
        <v>404</v>
      </c>
      <c r="I31" s="342">
        <f t="shared" si="9"/>
        <v>404</v>
      </c>
      <c r="J31" s="344">
        <f t="shared" si="10"/>
        <v>4</v>
      </c>
      <c r="K31" s="357">
        <f t="shared" si="11"/>
        <v>467</v>
      </c>
      <c r="L31" s="342">
        <f t="shared" si="12"/>
        <v>467</v>
      </c>
      <c r="M31" s="344">
        <f t="shared" si="13"/>
        <v>4</v>
      </c>
      <c r="N31" s="357">
        <f t="shared" si="14"/>
        <v>570</v>
      </c>
      <c r="O31" s="342">
        <f t="shared" si="15"/>
        <v>570</v>
      </c>
      <c r="P31" s="344">
        <f t="shared" si="16"/>
        <v>3</v>
      </c>
      <c r="Q31" s="357">
        <f t="shared" si="17"/>
        <v>665</v>
      </c>
      <c r="R31" s="342">
        <f t="shared" si="18"/>
        <v>665</v>
      </c>
      <c r="S31" s="344">
        <f t="shared" si="19"/>
        <v>3</v>
      </c>
      <c r="T31" s="358">
        <f t="shared" si="20"/>
        <v>761</v>
      </c>
      <c r="U31" s="346">
        <f t="shared" si="21"/>
        <v>761</v>
      </c>
      <c r="V31" s="350">
        <f t="shared" si="22"/>
        <v>3</v>
      </c>
      <c r="W31" s="357">
        <f t="shared" si="27"/>
        <v>856</v>
      </c>
      <c r="X31" s="342">
        <f t="shared" si="28"/>
        <v>856</v>
      </c>
      <c r="Y31" s="344">
        <f t="shared" si="23"/>
        <v>3</v>
      </c>
      <c r="Z31" s="357">
        <f t="shared" si="29"/>
      </c>
      <c r="AA31" s="342">
        <f t="shared" si="30"/>
        <v>1031</v>
      </c>
      <c r="AB31" s="344">
        <f t="shared" si="24"/>
        <v>2</v>
      </c>
      <c r="AC31" s="357">
        <f t="shared" si="31"/>
      </c>
      <c r="AD31" s="342">
        <f t="shared" si="32"/>
        <v>1164</v>
      </c>
      <c r="AE31" s="344">
        <f t="shared" si="25"/>
        <v>2</v>
      </c>
      <c r="AF31" s="378"/>
      <c r="AG31" s="442"/>
      <c r="AH31" s="411"/>
      <c r="AI31" s="412"/>
      <c r="AJ31" s="410">
        <v>377</v>
      </c>
      <c r="AK31" s="411"/>
      <c r="AL31" s="412">
        <v>5</v>
      </c>
      <c r="AM31" s="410">
        <v>404</v>
      </c>
      <c r="AN31" s="411">
        <v>404</v>
      </c>
      <c r="AO31" s="412">
        <v>4</v>
      </c>
      <c r="AP31" s="410">
        <v>467</v>
      </c>
      <c r="AQ31" s="411">
        <v>467</v>
      </c>
      <c r="AR31" s="412">
        <v>4</v>
      </c>
      <c r="AS31" s="410">
        <v>570</v>
      </c>
      <c r="AT31" s="411">
        <v>570</v>
      </c>
      <c r="AU31" s="412">
        <v>3</v>
      </c>
      <c r="AV31" s="410">
        <v>665</v>
      </c>
      <c r="AW31" s="411">
        <v>665</v>
      </c>
      <c r="AX31" s="412">
        <v>3</v>
      </c>
      <c r="AY31" s="413">
        <v>761</v>
      </c>
      <c r="AZ31" s="414">
        <v>761</v>
      </c>
      <c r="BA31" s="350">
        <v>3</v>
      </c>
      <c r="BB31" s="410">
        <v>856</v>
      </c>
      <c r="BC31" s="411">
        <v>856</v>
      </c>
      <c r="BD31" s="412">
        <v>3</v>
      </c>
      <c r="BE31" s="410"/>
      <c r="BF31" s="411">
        <v>1031</v>
      </c>
      <c r="BG31" s="412">
        <v>2</v>
      </c>
      <c r="BH31" s="410"/>
      <c r="BI31" s="411">
        <v>1164</v>
      </c>
      <c r="BJ31" s="443">
        <v>2</v>
      </c>
    </row>
    <row r="32" spans="1:62" ht="13.5" customHeight="1">
      <c r="A32" s="394">
        <v>140</v>
      </c>
      <c r="B32" s="357">
        <f t="shared" si="3"/>
      </c>
      <c r="C32" s="342">
        <f t="shared" si="4"/>
      </c>
      <c r="D32" s="344" t="str">
        <f t="shared" si="26"/>
        <v> </v>
      </c>
      <c r="E32" s="357">
        <f t="shared" si="5"/>
      </c>
      <c r="F32" s="342">
        <f t="shared" si="6"/>
      </c>
      <c r="G32" s="344" t="str">
        <f t="shared" si="7"/>
        <v> </v>
      </c>
      <c r="H32" s="357">
        <f t="shared" si="8"/>
      </c>
      <c r="I32" s="342">
        <f t="shared" si="9"/>
        <v>417</v>
      </c>
      <c r="J32" s="344">
        <f t="shared" si="10"/>
        <v>4</v>
      </c>
      <c r="K32" s="357">
        <f t="shared" si="11"/>
      </c>
      <c r="L32" s="342">
        <f t="shared" si="12"/>
        <v>486.00000000000006</v>
      </c>
      <c r="M32" s="344">
        <f t="shared" si="13"/>
        <v>4</v>
      </c>
      <c r="N32" s="357">
        <f t="shared" si="14"/>
      </c>
      <c r="O32" s="342">
        <f t="shared" si="15"/>
        <v>603</v>
      </c>
      <c r="P32" s="344">
        <f t="shared" si="16"/>
        <v>3</v>
      </c>
      <c r="Q32" s="357">
        <f t="shared" si="17"/>
      </c>
      <c r="R32" s="342">
        <f t="shared" si="18"/>
        <v>703</v>
      </c>
      <c r="S32" s="344">
        <f t="shared" si="19"/>
        <v>3</v>
      </c>
      <c r="T32" s="358">
        <f t="shared" si="20"/>
      </c>
      <c r="U32" s="346">
        <f t="shared" si="21"/>
        <v>797</v>
      </c>
      <c r="V32" s="350">
        <f t="shared" si="22"/>
        <v>3</v>
      </c>
      <c r="W32" s="357">
        <f t="shared" si="27"/>
      </c>
      <c r="X32" s="342">
        <f t="shared" si="28"/>
        <v>894</v>
      </c>
      <c r="Y32" s="344">
        <f t="shared" si="23"/>
        <v>3</v>
      </c>
      <c r="Z32" s="357">
        <f t="shared" si="29"/>
      </c>
      <c r="AA32" s="342">
        <f t="shared" si="30"/>
        <v>1068</v>
      </c>
      <c r="AB32" s="344">
        <f t="shared" si="24"/>
        <v>2</v>
      </c>
      <c r="AC32" s="357">
        <f t="shared" si="31"/>
      </c>
      <c r="AD32" s="342">
        <f t="shared" si="32"/>
        <v>1189</v>
      </c>
      <c r="AE32" s="344">
        <f t="shared" si="25"/>
        <v>2</v>
      </c>
      <c r="AF32" s="378"/>
      <c r="AG32" s="442"/>
      <c r="AH32" s="411"/>
      <c r="AI32" s="412"/>
      <c r="AJ32" s="410">
        <v>0</v>
      </c>
      <c r="AK32" s="411"/>
      <c r="AL32" s="412"/>
      <c r="AM32" s="410"/>
      <c r="AN32" s="411">
        <v>417</v>
      </c>
      <c r="AO32" s="412">
        <v>4</v>
      </c>
      <c r="AP32" s="410"/>
      <c r="AQ32" s="411">
        <v>486.00000000000006</v>
      </c>
      <c r="AR32" s="412">
        <v>4</v>
      </c>
      <c r="AS32" s="410"/>
      <c r="AT32" s="411">
        <v>603</v>
      </c>
      <c r="AU32" s="412">
        <v>3</v>
      </c>
      <c r="AV32" s="410"/>
      <c r="AW32" s="411">
        <v>703</v>
      </c>
      <c r="AX32" s="412">
        <v>3</v>
      </c>
      <c r="AY32" s="413"/>
      <c r="AZ32" s="414">
        <v>797</v>
      </c>
      <c r="BA32" s="350">
        <v>3</v>
      </c>
      <c r="BB32" s="410"/>
      <c r="BC32" s="411">
        <v>894</v>
      </c>
      <c r="BD32" s="412">
        <v>3</v>
      </c>
      <c r="BE32" s="410"/>
      <c r="BF32" s="411">
        <v>1068</v>
      </c>
      <c r="BG32" s="412">
        <v>2</v>
      </c>
      <c r="BH32" s="410"/>
      <c r="BI32" s="411">
        <v>1189</v>
      </c>
      <c r="BJ32" s="443">
        <v>2</v>
      </c>
    </row>
    <row r="33" spans="1:62" ht="13.5" customHeight="1">
      <c r="A33" s="394">
        <v>159</v>
      </c>
      <c r="B33" s="357">
        <f t="shared" si="3"/>
      </c>
      <c r="C33" s="342">
        <f t="shared" si="4"/>
      </c>
      <c r="D33" s="344" t="str">
        <f t="shared" si="26"/>
        <v> </v>
      </c>
      <c r="E33" s="357">
        <f t="shared" si="5"/>
        <v>428</v>
      </c>
      <c r="F33" s="342">
        <f t="shared" si="6"/>
      </c>
      <c r="G33" s="344">
        <f t="shared" si="7"/>
        <v>4</v>
      </c>
      <c r="H33" s="357">
        <f t="shared" si="8"/>
        <v>453</v>
      </c>
      <c r="I33" s="342">
        <f t="shared" si="9"/>
        <v>453</v>
      </c>
      <c r="J33" s="344">
        <f t="shared" si="10"/>
        <v>4</v>
      </c>
      <c r="K33" s="357">
        <f t="shared" si="11"/>
        <v>521</v>
      </c>
      <c r="L33" s="342">
        <f t="shared" si="12"/>
        <v>521</v>
      </c>
      <c r="M33" s="344">
        <f t="shared" si="13"/>
        <v>3</v>
      </c>
      <c r="N33" s="357">
        <f t="shared" si="14"/>
        <v>633</v>
      </c>
      <c r="O33" s="342">
        <f t="shared" si="15"/>
        <v>633</v>
      </c>
      <c r="P33" s="344">
        <f t="shared" si="16"/>
        <v>3</v>
      </c>
      <c r="Q33" s="357">
        <f t="shared" si="17"/>
        <v>747</v>
      </c>
      <c r="R33" s="342">
        <f t="shared" si="18"/>
        <v>747</v>
      </c>
      <c r="S33" s="344">
        <f t="shared" si="19"/>
        <v>3</v>
      </c>
      <c r="T33" s="358">
        <f t="shared" si="20"/>
        <v>843</v>
      </c>
      <c r="U33" s="346">
        <f t="shared" si="21"/>
        <v>843</v>
      </c>
      <c r="V33" s="350">
        <f t="shared" si="22"/>
        <v>3</v>
      </c>
      <c r="W33" s="357">
        <f t="shared" si="27"/>
        <v>939</v>
      </c>
      <c r="X33" s="342">
        <f t="shared" si="28"/>
        <v>939</v>
      </c>
      <c r="Y33" s="344">
        <f t="shared" si="23"/>
        <v>2</v>
      </c>
      <c r="Z33" s="357">
        <f t="shared" si="29"/>
      </c>
      <c r="AA33" s="342">
        <f t="shared" si="30"/>
        <v>1110</v>
      </c>
      <c r="AB33" s="344">
        <f t="shared" si="24"/>
        <v>2</v>
      </c>
      <c r="AC33" s="357">
        <f t="shared" si="31"/>
      </c>
      <c r="AD33" s="342">
        <f t="shared" si="32"/>
        <v>1261</v>
      </c>
      <c r="AE33" s="344">
        <f t="shared" si="25"/>
        <v>2</v>
      </c>
      <c r="AF33" s="378"/>
      <c r="AG33" s="442"/>
      <c r="AH33" s="411"/>
      <c r="AI33" s="412"/>
      <c r="AJ33" s="410">
        <v>428</v>
      </c>
      <c r="AK33" s="411"/>
      <c r="AL33" s="412">
        <v>4</v>
      </c>
      <c r="AM33" s="410">
        <v>453</v>
      </c>
      <c r="AN33" s="411">
        <v>453</v>
      </c>
      <c r="AO33" s="412">
        <v>4</v>
      </c>
      <c r="AP33" s="410">
        <v>521</v>
      </c>
      <c r="AQ33" s="411">
        <v>521</v>
      </c>
      <c r="AR33" s="412">
        <v>3</v>
      </c>
      <c r="AS33" s="410">
        <v>633</v>
      </c>
      <c r="AT33" s="411">
        <v>633</v>
      </c>
      <c r="AU33" s="412">
        <v>3</v>
      </c>
      <c r="AV33" s="410">
        <v>747</v>
      </c>
      <c r="AW33" s="411">
        <v>747</v>
      </c>
      <c r="AX33" s="412">
        <v>3</v>
      </c>
      <c r="AY33" s="413">
        <v>843</v>
      </c>
      <c r="AZ33" s="414">
        <v>843</v>
      </c>
      <c r="BA33" s="350">
        <v>3</v>
      </c>
      <c r="BB33" s="410">
        <v>939</v>
      </c>
      <c r="BC33" s="411">
        <v>939</v>
      </c>
      <c r="BD33" s="412">
        <v>2</v>
      </c>
      <c r="BE33" s="410"/>
      <c r="BF33" s="411">
        <v>1110</v>
      </c>
      <c r="BG33" s="412">
        <v>2</v>
      </c>
      <c r="BH33" s="410"/>
      <c r="BI33" s="411">
        <v>1261</v>
      </c>
      <c r="BJ33" s="443">
        <v>2</v>
      </c>
    </row>
    <row r="34" spans="1:62" ht="13.5" customHeight="1">
      <c r="A34" s="394">
        <v>168</v>
      </c>
      <c r="B34" s="357">
        <f t="shared" si="3"/>
      </c>
      <c r="C34" s="342">
        <f t="shared" si="4"/>
      </c>
      <c r="D34" s="344" t="str">
        <f t="shared" si="26"/>
        <v> </v>
      </c>
      <c r="E34" s="357">
        <f t="shared" si="5"/>
      </c>
      <c r="F34" s="342">
        <f t="shared" si="6"/>
      </c>
      <c r="G34" s="344" t="str">
        <f t="shared" si="7"/>
        <v> </v>
      </c>
      <c r="H34" s="357">
        <f t="shared" si="8"/>
      </c>
      <c r="I34" s="342">
        <f t="shared" si="9"/>
      </c>
      <c r="J34" s="344" t="str">
        <f t="shared" si="10"/>
        <v> </v>
      </c>
      <c r="K34" s="357">
        <f t="shared" si="11"/>
      </c>
      <c r="L34" s="342">
        <f t="shared" si="12"/>
        <v>547</v>
      </c>
      <c r="M34" s="344">
        <f t="shared" si="13"/>
        <v>3</v>
      </c>
      <c r="N34" s="357">
        <f t="shared" si="14"/>
      </c>
      <c r="O34" s="342">
        <f t="shared" si="15"/>
        <v>663</v>
      </c>
      <c r="P34" s="344">
        <f t="shared" si="16"/>
        <v>3</v>
      </c>
      <c r="Q34" s="357">
        <f t="shared" si="17"/>
      </c>
      <c r="R34" s="342">
        <f t="shared" si="18"/>
        <v>781</v>
      </c>
      <c r="S34" s="344">
        <f t="shared" si="19"/>
        <v>3</v>
      </c>
      <c r="T34" s="358">
        <f t="shared" si="20"/>
      </c>
      <c r="U34" s="346">
        <f t="shared" si="21"/>
        <v>879</v>
      </c>
      <c r="V34" s="350">
        <f t="shared" si="22"/>
        <v>2</v>
      </c>
      <c r="W34" s="357">
        <f t="shared" si="27"/>
      </c>
      <c r="X34" s="342">
        <f t="shared" si="28"/>
        <v>977</v>
      </c>
      <c r="Y34" s="344">
        <f t="shared" si="23"/>
        <v>2</v>
      </c>
      <c r="Z34" s="357">
        <f t="shared" si="29"/>
      </c>
      <c r="AA34" s="342">
        <f t="shared" si="30"/>
        <v>1159</v>
      </c>
      <c r="AB34" s="344">
        <f t="shared" si="24"/>
        <v>2</v>
      </c>
      <c r="AC34" s="357">
        <f t="shared" si="31"/>
      </c>
      <c r="AD34" s="342">
        <f t="shared" si="32"/>
        <v>1301</v>
      </c>
      <c r="AE34" s="344">
        <f t="shared" si="25"/>
        <v>2</v>
      </c>
      <c r="AF34" s="378"/>
      <c r="AG34" s="442"/>
      <c r="AH34" s="411"/>
      <c r="AI34" s="412"/>
      <c r="AJ34" s="410">
        <v>0</v>
      </c>
      <c r="AK34" s="411"/>
      <c r="AL34" s="412"/>
      <c r="AM34" s="410"/>
      <c r="AN34" s="411"/>
      <c r="AO34" s="412" t="s">
        <v>168</v>
      </c>
      <c r="AP34" s="410"/>
      <c r="AQ34" s="411">
        <v>547</v>
      </c>
      <c r="AR34" s="412">
        <v>3</v>
      </c>
      <c r="AS34" s="410"/>
      <c r="AT34" s="411">
        <v>663</v>
      </c>
      <c r="AU34" s="412">
        <v>3</v>
      </c>
      <c r="AV34" s="410"/>
      <c r="AW34" s="411">
        <v>781</v>
      </c>
      <c r="AX34" s="412">
        <v>3</v>
      </c>
      <c r="AY34" s="413"/>
      <c r="AZ34" s="414">
        <v>879</v>
      </c>
      <c r="BA34" s="350">
        <v>2</v>
      </c>
      <c r="BB34" s="410"/>
      <c r="BC34" s="411">
        <v>977</v>
      </c>
      <c r="BD34" s="412">
        <v>2</v>
      </c>
      <c r="BE34" s="410"/>
      <c r="BF34" s="411">
        <v>1159</v>
      </c>
      <c r="BG34" s="412">
        <v>2</v>
      </c>
      <c r="BH34" s="410"/>
      <c r="BI34" s="411">
        <v>1301</v>
      </c>
      <c r="BJ34" s="443">
        <v>2</v>
      </c>
    </row>
    <row r="35" spans="1:62" ht="13.5" customHeight="1">
      <c r="A35" s="394">
        <v>169</v>
      </c>
      <c r="B35" s="357">
        <f t="shared" si="3"/>
      </c>
      <c r="C35" s="342">
        <f t="shared" si="4"/>
      </c>
      <c r="D35" s="344" t="str">
        <f t="shared" si="26"/>
        <v> </v>
      </c>
      <c r="E35" s="357">
        <f t="shared" si="5"/>
        <v>450</v>
      </c>
      <c r="F35" s="342">
        <f t="shared" si="6"/>
      </c>
      <c r="G35" s="344">
        <f t="shared" si="7"/>
        <v>4</v>
      </c>
      <c r="H35" s="357">
        <f t="shared" si="8"/>
        <v>478</v>
      </c>
      <c r="I35" s="342">
        <f t="shared" si="9"/>
      </c>
      <c r="J35" s="344">
        <f t="shared" si="10"/>
        <v>4</v>
      </c>
      <c r="K35" s="357">
        <f t="shared" si="11"/>
        <v>547</v>
      </c>
      <c r="L35" s="342">
        <f t="shared" si="12"/>
      </c>
      <c r="M35" s="344">
        <f t="shared" si="13"/>
        <v>3</v>
      </c>
      <c r="N35" s="357">
        <f t="shared" si="14"/>
        <v>663</v>
      </c>
      <c r="O35" s="342">
        <f t="shared" si="15"/>
      </c>
      <c r="P35" s="344">
        <f t="shared" si="16"/>
        <v>3</v>
      </c>
      <c r="Q35" s="357">
        <f t="shared" si="17"/>
        <v>781</v>
      </c>
      <c r="R35" s="342">
        <f t="shared" si="18"/>
      </c>
      <c r="S35" s="344">
        <f t="shared" si="19"/>
        <v>3</v>
      </c>
      <c r="T35" s="358">
        <f t="shared" si="20"/>
        <v>879</v>
      </c>
      <c r="U35" s="346">
        <f t="shared" si="21"/>
      </c>
      <c r="V35" s="350">
        <f t="shared" si="22"/>
        <v>2</v>
      </c>
      <c r="W35" s="357">
        <f t="shared" si="27"/>
        <v>977</v>
      </c>
      <c r="X35" s="342">
        <f t="shared" si="28"/>
      </c>
      <c r="Y35" s="344">
        <f t="shared" si="23"/>
        <v>2</v>
      </c>
      <c r="Z35" s="357">
        <f t="shared" si="29"/>
      </c>
      <c r="AA35" s="342">
        <f t="shared" si="30"/>
      </c>
      <c r="AB35" s="344" t="str">
        <f t="shared" si="24"/>
        <v> </v>
      </c>
      <c r="AC35" s="357">
        <f t="shared" si="31"/>
      </c>
      <c r="AD35" s="342">
        <f t="shared" si="32"/>
      </c>
      <c r="AE35" s="344" t="str">
        <f t="shared" si="25"/>
        <v> </v>
      </c>
      <c r="AF35" s="378"/>
      <c r="AG35" s="442"/>
      <c r="AH35" s="411"/>
      <c r="AI35" s="412"/>
      <c r="AJ35" s="410">
        <v>450</v>
      </c>
      <c r="AK35" s="411"/>
      <c r="AL35" s="412">
        <v>4</v>
      </c>
      <c r="AM35" s="410">
        <v>478</v>
      </c>
      <c r="AN35" s="411"/>
      <c r="AO35" s="412">
        <v>4</v>
      </c>
      <c r="AP35" s="410">
        <v>547</v>
      </c>
      <c r="AQ35" s="411"/>
      <c r="AR35" s="412">
        <v>3</v>
      </c>
      <c r="AS35" s="410">
        <v>663</v>
      </c>
      <c r="AT35" s="411"/>
      <c r="AU35" s="412">
        <v>3</v>
      </c>
      <c r="AV35" s="410">
        <v>781</v>
      </c>
      <c r="AW35" s="411"/>
      <c r="AX35" s="412">
        <v>3</v>
      </c>
      <c r="AY35" s="413">
        <v>879</v>
      </c>
      <c r="AZ35" s="414"/>
      <c r="BA35" s="350">
        <v>2</v>
      </c>
      <c r="BB35" s="410">
        <v>977</v>
      </c>
      <c r="BC35" s="411"/>
      <c r="BD35" s="412">
        <v>2</v>
      </c>
      <c r="BE35" s="410"/>
      <c r="BF35" s="411"/>
      <c r="BG35" s="412" t="s">
        <v>168</v>
      </c>
      <c r="BH35" s="410"/>
      <c r="BI35" s="411"/>
      <c r="BJ35" s="443" t="s">
        <v>168</v>
      </c>
    </row>
    <row r="36" spans="1:62" ht="13.5" customHeight="1">
      <c r="A36" s="394">
        <v>194</v>
      </c>
      <c r="B36" s="357">
        <f t="shared" si="3"/>
      </c>
      <c r="C36" s="342">
        <f t="shared" si="4"/>
      </c>
      <c r="D36" s="344" t="str">
        <f t="shared" si="26"/>
        <v> </v>
      </c>
      <c r="E36" s="357">
        <f t="shared" si="5"/>
      </c>
      <c r="F36" s="342">
        <f t="shared" si="6"/>
      </c>
      <c r="G36" s="344" t="str">
        <f t="shared" si="7"/>
        <v> </v>
      </c>
      <c r="H36" s="357">
        <f t="shared" si="8"/>
      </c>
      <c r="I36" s="342">
        <f t="shared" si="9"/>
        <v>504</v>
      </c>
      <c r="J36" s="344">
        <f t="shared" si="10"/>
        <v>3</v>
      </c>
      <c r="K36" s="357">
        <f t="shared" si="11"/>
      </c>
      <c r="L36" s="342">
        <f t="shared" si="12"/>
        <v>596</v>
      </c>
      <c r="M36" s="344">
        <f t="shared" si="13"/>
        <v>3</v>
      </c>
      <c r="N36" s="357">
        <f t="shared" si="14"/>
      </c>
      <c r="O36" s="342">
        <f t="shared" si="15"/>
        <v>707</v>
      </c>
      <c r="P36" s="344">
        <f t="shared" si="16"/>
        <v>3</v>
      </c>
      <c r="Q36" s="357">
        <f t="shared" si="17"/>
      </c>
      <c r="R36" s="342">
        <f t="shared" si="18"/>
        <v>847</v>
      </c>
      <c r="S36" s="344">
        <f t="shared" si="19"/>
        <v>2</v>
      </c>
      <c r="T36" s="358">
        <f t="shared" si="20"/>
      </c>
      <c r="U36" s="346">
        <f t="shared" si="21"/>
        <v>952</v>
      </c>
      <c r="V36" s="350">
        <f t="shared" si="22"/>
        <v>2</v>
      </c>
      <c r="W36" s="357">
        <f t="shared" si="27"/>
      </c>
      <c r="X36" s="342">
        <f t="shared" si="28"/>
        <v>1056</v>
      </c>
      <c r="Y36" s="344">
        <f t="shared" si="23"/>
        <v>2</v>
      </c>
      <c r="Z36" s="357">
        <f t="shared" si="29"/>
      </c>
      <c r="AA36" s="342">
        <f t="shared" si="30"/>
        <v>1221</v>
      </c>
      <c r="AB36" s="344">
        <f t="shared" si="24"/>
        <v>2</v>
      </c>
      <c r="AC36" s="357">
        <f t="shared" si="31"/>
      </c>
      <c r="AD36" s="342">
        <f t="shared" si="32"/>
        <v>1380</v>
      </c>
      <c r="AE36" s="344">
        <f t="shared" si="25"/>
        <v>2</v>
      </c>
      <c r="AF36" s="378"/>
      <c r="AG36" s="442"/>
      <c r="AH36" s="411"/>
      <c r="AI36" s="412"/>
      <c r="AJ36" s="410">
        <v>0</v>
      </c>
      <c r="AK36" s="411"/>
      <c r="AL36" s="412"/>
      <c r="AM36" s="410"/>
      <c r="AN36" s="411">
        <v>504</v>
      </c>
      <c r="AO36" s="412">
        <v>3</v>
      </c>
      <c r="AP36" s="410"/>
      <c r="AQ36" s="411">
        <v>596</v>
      </c>
      <c r="AR36" s="412">
        <v>3</v>
      </c>
      <c r="AS36" s="410"/>
      <c r="AT36" s="411">
        <v>707</v>
      </c>
      <c r="AU36" s="412">
        <v>3</v>
      </c>
      <c r="AV36" s="410"/>
      <c r="AW36" s="411">
        <v>847</v>
      </c>
      <c r="AX36" s="412">
        <v>2</v>
      </c>
      <c r="AY36" s="413"/>
      <c r="AZ36" s="414">
        <v>952</v>
      </c>
      <c r="BA36" s="350">
        <v>2</v>
      </c>
      <c r="BB36" s="410"/>
      <c r="BC36" s="411">
        <v>1056</v>
      </c>
      <c r="BD36" s="412">
        <v>2</v>
      </c>
      <c r="BE36" s="410"/>
      <c r="BF36" s="411">
        <v>1221</v>
      </c>
      <c r="BG36" s="412">
        <v>2</v>
      </c>
      <c r="BH36" s="410"/>
      <c r="BI36" s="411">
        <v>1380</v>
      </c>
      <c r="BJ36" s="443">
        <v>2</v>
      </c>
    </row>
    <row r="37" spans="1:62" ht="13.5" customHeight="1">
      <c r="A37" s="394">
        <v>205</v>
      </c>
      <c r="B37" s="357">
        <f t="shared" si="3"/>
      </c>
      <c r="C37" s="342">
        <f t="shared" si="4"/>
      </c>
      <c r="D37" s="344" t="str">
        <f t="shared" si="26"/>
        <v> </v>
      </c>
      <c r="E37" s="357">
        <f t="shared" si="5"/>
      </c>
      <c r="F37" s="342">
        <f t="shared" si="6"/>
      </c>
      <c r="G37" s="344" t="str">
        <f t="shared" si="7"/>
        <v> </v>
      </c>
      <c r="H37" s="357">
        <f t="shared" si="8"/>
      </c>
      <c r="I37" s="342">
        <f t="shared" si="9"/>
        <v>548</v>
      </c>
      <c r="J37" s="344">
        <f t="shared" si="10"/>
        <v>3</v>
      </c>
      <c r="K37" s="357">
        <f t="shared" si="11"/>
      </c>
      <c r="L37" s="342">
        <f t="shared" si="12"/>
        <v>632</v>
      </c>
      <c r="M37" s="344">
        <f t="shared" si="13"/>
        <v>3</v>
      </c>
      <c r="N37" s="357">
        <f t="shared" si="14"/>
      </c>
      <c r="O37" s="342">
        <f t="shared" si="15"/>
        <v>766</v>
      </c>
      <c r="P37" s="344">
        <f t="shared" si="16"/>
        <v>2</v>
      </c>
      <c r="Q37" s="357">
        <f t="shared" si="17"/>
      </c>
      <c r="R37" s="342">
        <f t="shared" si="18"/>
        <v>906</v>
      </c>
      <c r="S37" s="344">
        <f t="shared" si="19"/>
        <v>2</v>
      </c>
      <c r="T37" s="358">
        <f t="shared" si="20"/>
      </c>
      <c r="U37" s="346">
        <f t="shared" si="21"/>
        <v>1010</v>
      </c>
      <c r="V37" s="350">
        <f t="shared" si="22"/>
        <v>2</v>
      </c>
      <c r="W37" s="357">
        <f t="shared" si="27"/>
      </c>
      <c r="X37" s="342">
        <f t="shared" si="28"/>
        <v>1136</v>
      </c>
      <c r="Y37" s="344">
        <f t="shared" si="23"/>
        <v>2</v>
      </c>
      <c r="Z37" s="357">
        <f t="shared" si="29"/>
      </c>
      <c r="AA37" s="342">
        <f t="shared" si="30"/>
        <v>1295</v>
      </c>
      <c r="AB37" s="344">
        <f t="shared" si="24"/>
        <v>2</v>
      </c>
      <c r="AC37" s="357">
        <f t="shared" si="31"/>
      </c>
      <c r="AD37" s="342">
        <f t="shared" si="32"/>
      </c>
      <c r="AE37" s="344" t="str">
        <f t="shared" si="25"/>
        <v> </v>
      </c>
      <c r="AF37" s="378"/>
      <c r="AG37" s="442"/>
      <c r="AH37" s="411"/>
      <c r="AI37" s="412"/>
      <c r="AJ37" s="410">
        <v>0</v>
      </c>
      <c r="AK37" s="411"/>
      <c r="AL37" s="412"/>
      <c r="AM37" s="410"/>
      <c r="AN37" s="411">
        <v>548</v>
      </c>
      <c r="AO37" s="412">
        <v>3</v>
      </c>
      <c r="AP37" s="410"/>
      <c r="AQ37" s="411">
        <v>632</v>
      </c>
      <c r="AR37" s="412">
        <v>3</v>
      </c>
      <c r="AS37" s="410"/>
      <c r="AT37" s="411">
        <v>766</v>
      </c>
      <c r="AU37" s="412">
        <v>2</v>
      </c>
      <c r="AV37" s="410"/>
      <c r="AW37" s="411">
        <v>906</v>
      </c>
      <c r="AX37" s="412">
        <v>2</v>
      </c>
      <c r="AY37" s="413"/>
      <c r="AZ37" s="414">
        <v>1010</v>
      </c>
      <c r="BA37" s="350">
        <v>2</v>
      </c>
      <c r="BB37" s="410"/>
      <c r="BC37" s="411">
        <v>1136</v>
      </c>
      <c r="BD37" s="412">
        <v>2</v>
      </c>
      <c r="BE37" s="410"/>
      <c r="BF37" s="411">
        <v>1295</v>
      </c>
      <c r="BG37" s="412">
        <v>2</v>
      </c>
      <c r="BH37" s="410"/>
      <c r="BI37" s="411"/>
      <c r="BJ37" s="443" t="s">
        <v>168</v>
      </c>
    </row>
    <row r="38" spans="1:62" ht="13.5" customHeight="1">
      <c r="A38" s="394">
        <v>219</v>
      </c>
      <c r="B38" s="357">
        <f t="shared" si="3"/>
      </c>
      <c r="C38" s="342">
        <f t="shared" si="4"/>
      </c>
      <c r="D38" s="344" t="str">
        <f t="shared" si="26"/>
        <v> </v>
      </c>
      <c r="E38" s="357">
        <f t="shared" si="5"/>
        <v>584</v>
      </c>
      <c r="F38" s="342">
        <f t="shared" si="6"/>
      </c>
      <c r="G38" s="344">
        <f t="shared" si="7"/>
        <v>3</v>
      </c>
      <c r="H38" s="357">
        <f t="shared" si="8"/>
        <v>600</v>
      </c>
      <c r="I38" s="342">
        <f t="shared" si="9"/>
      </c>
      <c r="J38" s="344">
        <f t="shared" si="10"/>
        <v>3</v>
      </c>
      <c r="K38" s="357">
        <f t="shared" si="11"/>
        <v>680</v>
      </c>
      <c r="L38" s="342">
        <f t="shared" si="12"/>
        <v>680</v>
      </c>
      <c r="M38" s="344">
        <f t="shared" si="13"/>
        <v>3</v>
      </c>
      <c r="N38" s="357">
        <f t="shared" si="14"/>
        <v>828</v>
      </c>
      <c r="O38" s="342">
        <f t="shared" si="15"/>
        <v>828</v>
      </c>
      <c r="P38" s="344">
        <f t="shared" si="16"/>
        <v>2</v>
      </c>
      <c r="Q38" s="357">
        <f t="shared" si="17"/>
        <v>969</v>
      </c>
      <c r="R38" s="342">
        <f t="shared" si="18"/>
        <v>969</v>
      </c>
      <c r="S38" s="344">
        <f t="shared" si="19"/>
        <v>2</v>
      </c>
      <c r="T38" s="358">
        <f t="shared" si="20"/>
      </c>
      <c r="U38" s="346">
        <f t="shared" si="21"/>
        <v>1092</v>
      </c>
      <c r="V38" s="350">
        <f t="shared" si="22"/>
        <v>2</v>
      </c>
      <c r="W38" s="357">
        <f t="shared" si="27"/>
      </c>
      <c r="X38" s="342">
        <f t="shared" si="28"/>
        <v>1222</v>
      </c>
      <c r="Y38" s="344">
        <f t="shared" si="23"/>
        <v>2</v>
      </c>
      <c r="Z38" s="357">
        <f t="shared" si="29"/>
      </c>
      <c r="AA38" s="342">
        <f t="shared" si="30"/>
      </c>
      <c r="AB38" s="344" t="str">
        <f t="shared" si="24"/>
        <v> </v>
      </c>
      <c r="AC38" s="357">
        <f t="shared" si="31"/>
      </c>
      <c r="AD38" s="342">
        <f t="shared" si="32"/>
        <v>1546.9999999999998</v>
      </c>
      <c r="AE38" s="344">
        <f t="shared" si="25"/>
        <v>2</v>
      </c>
      <c r="AF38" s="378"/>
      <c r="AG38" s="442"/>
      <c r="AH38" s="411"/>
      <c r="AI38" s="412"/>
      <c r="AJ38" s="410">
        <v>584</v>
      </c>
      <c r="AK38" s="411"/>
      <c r="AL38" s="412">
        <v>3</v>
      </c>
      <c r="AM38" s="410">
        <v>600</v>
      </c>
      <c r="AN38" s="411"/>
      <c r="AO38" s="412">
        <v>3</v>
      </c>
      <c r="AP38" s="410">
        <v>680</v>
      </c>
      <c r="AQ38" s="411">
        <v>680</v>
      </c>
      <c r="AR38" s="412">
        <v>3</v>
      </c>
      <c r="AS38" s="410">
        <v>828</v>
      </c>
      <c r="AT38" s="411">
        <v>828</v>
      </c>
      <c r="AU38" s="412">
        <v>2</v>
      </c>
      <c r="AV38" s="410">
        <v>969</v>
      </c>
      <c r="AW38" s="411">
        <v>969</v>
      </c>
      <c r="AX38" s="412">
        <v>2</v>
      </c>
      <c r="AY38" s="413"/>
      <c r="AZ38" s="414">
        <v>1092</v>
      </c>
      <c r="BA38" s="350">
        <v>2</v>
      </c>
      <c r="BB38" s="410"/>
      <c r="BC38" s="411">
        <v>1222</v>
      </c>
      <c r="BD38" s="412">
        <v>2</v>
      </c>
      <c r="BE38" s="410"/>
      <c r="BF38" s="411"/>
      <c r="BG38" s="412" t="s">
        <v>168</v>
      </c>
      <c r="BH38" s="410"/>
      <c r="BI38" s="411">
        <v>1546.9999999999998</v>
      </c>
      <c r="BJ38" s="443">
        <v>2</v>
      </c>
    </row>
    <row r="39" spans="1:62" ht="13.5" customHeight="1">
      <c r="A39" s="394">
        <v>245</v>
      </c>
      <c r="B39" s="357">
        <f t="shared" si="3"/>
      </c>
      <c r="C39" s="342">
        <f t="shared" si="4"/>
      </c>
      <c r="D39" s="344" t="str">
        <f t="shared" si="26"/>
        <v> </v>
      </c>
      <c r="E39" s="357">
        <f t="shared" si="5"/>
      </c>
      <c r="F39" s="342">
        <f t="shared" si="6"/>
      </c>
      <c r="G39" s="344" t="str">
        <f t="shared" si="7"/>
        <v> </v>
      </c>
      <c r="H39" s="357">
        <f t="shared" si="8"/>
      </c>
      <c r="I39" s="342">
        <f t="shared" si="9"/>
      </c>
      <c r="J39" s="344" t="str">
        <f t="shared" si="10"/>
        <v> </v>
      </c>
      <c r="K39" s="357">
        <f t="shared" si="11"/>
      </c>
      <c r="L39" s="342">
        <f t="shared" si="12"/>
        <v>794</v>
      </c>
      <c r="M39" s="344">
        <f t="shared" si="13"/>
        <v>2</v>
      </c>
      <c r="N39" s="357">
        <f t="shared" si="14"/>
      </c>
      <c r="O39" s="342">
        <f t="shared" si="15"/>
        <v>975</v>
      </c>
      <c r="P39" s="344">
        <f t="shared" si="16"/>
        <v>2</v>
      </c>
      <c r="Q39" s="357">
        <f t="shared" si="17"/>
      </c>
      <c r="R39" s="342">
        <f t="shared" si="18"/>
        <v>1117</v>
      </c>
      <c r="S39" s="344">
        <f t="shared" si="19"/>
        <v>2</v>
      </c>
      <c r="T39" s="358">
        <f t="shared" si="20"/>
      </c>
      <c r="U39" s="346">
        <f t="shared" si="21"/>
        <v>1232.9999999999998</v>
      </c>
      <c r="V39" s="350">
        <f t="shared" si="22"/>
        <v>2</v>
      </c>
      <c r="W39" s="357">
        <f t="shared" si="27"/>
      </c>
      <c r="X39" s="342">
        <f t="shared" si="28"/>
      </c>
      <c r="Y39" s="344" t="str">
        <f t="shared" si="23"/>
        <v> </v>
      </c>
      <c r="Z39" s="357">
        <f t="shared" si="29"/>
      </c>
      <c r="AA39" s="342">
        <f t="shared" si="30"/>
        <v>1525</v>
      </c>
      <c r="AB39" s="344">
        <f t="shared" si="24"/>
        <v>2</v>
      </c>
      <c r="AC39" s="357">
        <f t="shared" si="31"/>
      </c>
      <c r="AD39" s="344">
        <f t="shared" si="32"/>
      </c>
      <c r="AE39" s="344" t="str">
        <f t="shared" si="25"/>
        <v> </v>
      </c>
      <c r="AF39" s="378"/>
      <c r="AG39" s="442"/>
      <c r="AH39" s="411"/>
      <c r="AI39" s="412"/>
      <c r="AJ39" s="410">
        <v>0</v>
      </c>
      <c r="AK39" s="411"/>
      <c r="AL39" s="412"/>
      <c r="AM39" s="410"/>
      <c r="AN39" s="411"/>
      <c r="AO39" s="412" t="s">
        <v>168</v>
      </c>
      <c r="AP39" s="410"/>
      <c r="AQ39" s="411">
        <v>794</v>
      </c>
      <c r="AR39" s="412">
        <v>2</v>
      </c>
      <c r="AS39" s="410"/>
      <c r="AT39" s="411">
        <v>975</v>
      </c>
      <c r="AU39" s="412">
        <v>2</v>
      </c>
      <c r="AV39" s="410"/>
      <c r="AW39" s="411">
        <v>1117</v>
      </c>
      <c r="AX39" s="412">
        <v>2</v>
      </c>
      <c r="AY39" s="413"/>
      <c r="AZ39" s="414">
        <v>1232.9999999999998</v>
      </c>
      <c r="BA39" s="350">
        <v>2</v>
      </c>
      <c r="BB39" s="410"/>
      <c r="BC39" s="411"/>
      <c r="BD39" s="412" t="s">
        <v>168</v>
      </c>
      <c r="BE39" s="410"/>
      <c r="BF39" s="411">
        <v>1525</v>
      </c>
      <c r="BG39" s="412">
        <v>2</v>
      </c>
      <c r="BH39" s="410"/>
      <c r="BI39" s="411"/>
      <c r="BJ39" s="443"/>
    </row>
    <row r="40" spans="1:62" ht="13.5" customHeight="1" thickBot="1">
      <c r="A40" s="395">
        <v>273</v>
      </c>
      <c r="B40" s="365">
        <f t="shared" si="3"/>
      </c>
      <c r="C40" s="366">
        <f t="shared" si="4"/>
      </c>
      <c r="D40" s="356" t="str">
        <f t="shared" si="26"/>
        <v> </v>
      </c>
      <c r="E40" s="365">
        <f t="shared" si="5"/>
        <v>781</v>
      </c>
      <c r="F40" s="366">
        <f t="shared" si="6"/>
      </c>
      <c r="G40" s="356">
        <f t="shared" si="7"/>
        <v>2</v>
      </c>
      <c r="H40" s="365">
        <f t="shared" si="8"/>
        <v>813</v>
      </c>
      <c r="I40" s="366">
        <f t="shared" si="9"/>
      </c>
      <c r="J40" s="356">
        <f t="shared" si="10"/>
        <v>2</v>
      </c>
      <c r="K40" s="365">
        <f t="shared" si="11"/>
        <v>953</v>
      </c>
      <c r="L40" s="366">
        <f t="shared" si="12"/>
      </c>
      <c r="M40" s="356">
        <f t="shared" si="13"/>
        <v>2</v>
      </c>
      <c r="N40" s="365">
        <f t="shared" si="14"/>
      </c>
      <c r="O40" s="366">
        <f t="shared" si="15"/>
      </c>
      <c r="P40" s="356" t="str">
        <f t="shared" si="16"/>
        <v> </v>
      </c>
      <c r="Q40" s="365">
        <f t="shared" si="17"/>
      </c>
      <c r="R40" s="366">
        <f t="shared" si="18"/>
      </c>
      <c r="S40" s="356" t="str">
        <f t="shared" si="19"/>
        <v> </v>
      </c>
      <c r="T40" s="375">
        <f t="shared" si="20"/>
      </c>
      <c r="U40" s="351">
        <f t="shared" si="21"/>
      </c>
      <c r="V40" s="352" t="str">
        <f t="shared" si="22"/>
        <v> </v>
      </c>
      <c r="W40" s="365">
        <f t="shared" si="27"/>
      </c>
      <c r="X40" s="366">
        <f t="shared" si="28"/>
      </c>
      <c r="Y40" s="356" t="str">
        <f t="shared" si="23"/>
        <v> </v>
      </c>
      <c r="Z40" s="365">
        <f t="shared" si="29"/>
      </c>
      <c r="AA40" s="366">
        <f t="shared" si="30"/>
      </c>
      <c r="AB40" s="356" t="str">
        <f t="shared" si="24"/>
        <v> </v>
      </c>
      <c r="AC40" s="365">
        <f t="shared" si="31"/>
      </c>
      <c r="AD40" s="366">
        <f t="shared" si="32"/>
      </c>
      <c r="AE40" s="356" t="str">
        <f t="shared" si="25"/>
        <v> </v>
      </c>
      <c r="AF40" s="378"/>
      <c r="AG40" s="444"/>
      <c r="AH40" s="445"/>
      <c r="AI40" s="446"/>
      <c r="AJ40" s="447">
        <v>781</v>
      </c>
      <c r="AK40" s="445"/>
      <c r="AL40" s="446">
        <v>2</v>
      </c>
      <c r="AM40" s="447">
        <v>813</v>
      </c>
      <c r="AN40" s="445"/>
      <c r="AO40" s="446">
        <v>2</v>
      </c>
      <c r="AP40" s="447">
        <v>953</v>
      </c>
      <c r="AQ40" s="445"/>
      <c r="AR40" s="446">
        <v>2</v>
      </c>
      <c r="AS40" s="447"/>
      <c r="AT40" s="445"/>
      <c r="AU40" s="446" t="s">
        <v>168</v>
      </c>
      <c r="AV40" s="447"/>
      <c r="AW40" s="445"/>
      <c r="AX40" s="446" t="s">
        <v>168</v>
      </c>
      <c r="AY40" s="448"/>
      <c r="AZ40" s="449"/>
      <c r="BA40" s="450" t="s">
        <v>168</v>
      </c>
      <c r="BB40" s="447"/>
      <c r="BC40" s="445"/>
      <c r="BD40" s="446" t="s">
        <v>168</v>
      </c>
      <c r="BE40" s="447"/>
      <c r="BF40" s="445"/>
      <c r="BG40" s="446" t="s">
        <v>168</v>
      </c>
      <c r="BH40" s="447"/>
      <c r="BI40" s="445"/>
      <c r="BJ40" s="451" t="s">
        <v>168</v>
      </c>
    </row>
    <row r="41" ht="13.5" customHeight="1">
      <c r="O41" s="10"/>
    </row>
    <row r="42" spans="1:29" ht="13.5" customHeight="1">
      <c r="A42" s="396" t="s">
        <v>21</v>
      </c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199" t="str">
        <f>'WM-ZHE'!K83</f>
        <v>Офис продаж:</v>
      </c>
      <c r="AB42" s="396"/>
      <c r="AC42" s="396"/>
    </row>
    <row r="43" spans="1:29" ht="13.5" customHeight="1">
      <c r="A43" s="879" t="s">
        <v>23</v>
      </c>
      <c r="B43" s="879"/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200"/>
      <c r="U43" s="202"/>
      <c r="V43" s="187"/>
      <c r="W43" s="187"/>
      <c r="X43" s="187"/>
      <c r="Y43" s="187"/>
      <c r="Z43" s="187"/>
      <c r="AA43" s="201" t="str">
        <f>'WM-ZHE'!K84</f>
        <v>ООО ГК "ТЕПЛОСИЛА"</v>
      </c>
      <c r="AB43" s="201"/>
      <c r="AC43" s="201"/>
    </row>
    <row r="44" spans="1:29" ht="13.5" customHeight="1">
      <c r="A44" s="879" t="s">
        <v>24</v>
      </c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187"/>
      <c r="W44" s="187"/>
      <c r="X44" s="187"/>
      <c r="Y44" s="187"/>
      <c r="Z44" s="187"/>
      <c r="AA44" s="201" t="str">
        <f>'WM-ZHE'!K85</f>
        <v>111622, г.Москва</v>
      </c>
      <c r="AB44" s="201"/>
      <c r="AC44" s="201"/>
    </row>
    <row r="45" spans="1:29" ht="13.5" customHeight="1">
      <c r="A45" s="881" t="s">
        <v>25</v>
      </c>
      <c r="B45" s="881"/>
      <c r="C45" s="881"/>
      <c r="D45" s="881"/>
      <c r="E45" s="881"/>
      <c r="F45" s="881"/>
      <c r="G45" s="881"/>
      <c r="H45" s="881"/>
      <c r="I45" s="881"/>
      <c r="J45" s="881"/>
      <c r="K45" s="881"/>
      <c r="L45" s="881"/>
      <c r="M45" s="881"/>
      <c r="N45" s="881"/>
      <c r="O45" s="881"/>
      <c r="P45" s="881"/>
      <c r="Q45" s="881"/>
      <c r="R45" s="881"/>
      <c r="S45" s="881"/>
      <c r="T45" s="881"/>
      <c r="U45" s="881"/>
      <c r="V45" s="187"/>
      <c r="W45" s="187"/>
      <c r="X45" s="187"/>
      <c r="Y45" s="187"/>
      <c r="Z45" s="187"/>
      <c r="AA45" s="201" t="str">
        <f>'WM-ZHE'!K86</f>
        <v>ул.Б.Косинская, д.27</v>
      </c>
      <c r="AB45" s="201"/>
      <c r="AC45" s="201"/>
    </row>
    <row r="46" spans="1:29" ht="13.5" customHeight="1">
      <c r="A46" s="877"/>
      <c r="B46" s="877"/>
      <c r="C46" s="877"/>
      <c r="D46" s="877"/>
      <c r="E46" s="877"/>
      <c r="F46" s="877"/>
      <c r="G46" s="877"/>
      <c r="H46" s="877"/>
      <c r="I46" s="877"/>
      <c r="J46" s="877"/>
      <c r="K46" s="877"/>
      <c r="L46" s="877"/>
      <c r="M46" s="877"/>
      <c r="N46" s="877"/>
      <c r="O46" s="877"/>
      <c r="P46" s="877"/>
      <c r="Q46" s="339"/>
      <c r="R46" s="397"/>
      <c r="S46" s="397"/>
      <c r="T46" s="397"/>
      <c r="U46" s="202"/>
      <c r="V46" s="187"/>
      <c r="W46" s="187"/>
      <c r="X46" s="187"/>
      <c r="Y46" s="187"/>
      <c r="Z46" s="187"/>
      <c r="AA46" s="201" t="str">
        <f>'WM-ZHE'!K87</f>
        <v>тел.     +7(495) 223-95-05</v>
      </c>
      <c r="AB46" s="201"/>
      <c r="AC46" s="201"/>
    </row>
    <row r="47" spans="1:29" ht="13.5" customHeight="1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2"/>
      <c r="M47" s="187"/>
      <c r="N47" s="187"/>
      <c r="O47" s="202"/>
      <c r="P47" s="187"/>
      <c r="Q47" s="187"/>
      <c r="R47" s="202"/>
      <c r="S47" s="187"/>
      <c r="T47" s="187"/>
      <c r="U47" s="202"/>
      <c r="V47" s="187"/>
      <c r="W47" s="187"/>
      <c r="X47" s="187"/>
      <c r="Y47" s="187"/>
      <c r="Z47" s="187"/>
      <c r="AA47" s="201" t="str">
        <f>'WM-ZHE'!K88</f>
        <v>факс   +7(495) 700-17-70</v>
      </c>
      <c r="AB47" s="201"/>
      <c r="AC47" s="201"/>
    </row>
    <row r="48" ht="13.5" customHeight="1"/>
    <row r="50" spans="3:12" ht="12.75">
      <c r="C50" s="437"/>
      <c r="L50" s="436"/>
    </row>
  </sheetData>
  <sheetProtection formatCells="0" formatColumns="0" formatRows="0"/>
  <mergeCells count="31">
    <mergeCell ref="BE7:BG7"/>
    <mergeCell ref="BH7:BJ7"/>
    <mergeCell ref="AP7:AR7"/>
    <mergeCell ref="AV7:AX7"/>
    <mergeCell ref="AY7:BA7"/>
    <mergeCell ref="BB7:BD7"/>
    <mergeCell ref="AS7:AU7"/>
    <mergeCell ref="A5:AE5"/>
    <mergeCell ref="AC6:AD6"/>
    <mergeCell ref="AG7:AI7"/>
    <mergeCell ref="AJ7:AL7"/>
    <mergeCell ref="A1:AE1"/>
    <mergeCell ref="A2:AE2"/>
    <mergeCell ref="A3:AE3"/>
    <mergeCell ref="A4:AE4"/>
    <mergeCell ref="AM7:AO7"/>
    <mergeCell ref="A7:A8"/>
    <mergeCell ref="B7:D7"/>
    <mergeCell ref="A45:U45"/>
    <mergeCell ref="Q7:S7"/>
    <mergeCell ref="T7:V7"/>
    <mergeCell ref="A46:P46"/>
    <mergeCell ref="Z7:AB7"/>
    <mergeCell ref="AC7:AE7"/>
    <mergeCell ref="A43:S43"/>
    <mergeCell ref="A44:U44"/>
    <mergeCell ref="H7:J7"/>
    <mergeCell ref="K7:M7"/>
    <mergeCell ref="N7:P7"/>
    <mergeCell ref="W7:Y7"/>
    <mergeCell ref="E7:G7"/>
  </mergeCells>
  <printOptions horizontalCentered="1"/>
  <pageMargins left="0.2" right="0.21" top="0.5511811023622047" bottom="0.6299212598425197" header="0.43" footer="0.5118110236220472"/>
  <pageSetup fitToHeight="1" fitToWidth="1" horizontalDpi="600" verticalDpi="600" orientation="landscape" paperSize="9" scale="55" r:id="rId2"/>
  <rowBreaks count="1" manualBreakCount="1">
    <brk id="7" max="255" man="1"/>
  </rowBreaks>
  <colBreaks count="1" manualBreakCount="1">
    <brk id="3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BJ49"/>
  <sheetViews>
    <sheetView showGridLines="0" view="pageBreakPreview" zoomScale="70" zoomScaleNormal="85" zoomScaleSheetLayoutView="70" zoomScalePageLayoutView="0" workbookViewId="0" topLeftCell="A1">
      <pane xSplit="1" ySplit="9" topLeftCell="B10" activePane="bottomRight" state="frozen"/>
      <selection pane="topLeft" activeCell="H27" sqref="H27:I28"/>
      <selection pane="topRight" activeCell="H27" sqref="H27:I28"/>
      <selection pane="bottomLeft" activeCell="H27" sqref="H27:I28"/>
      <selection pane="bottomRight" activeCell="G6" sqref="G6"/>
    </sheetView>
  </sheetViews>
  <sheetFormatPr defaultColWidth="9.140625" defaultRowHeight="12.75"/>
  <cols>
    <col min="1" max="1" width="11.7109375" style="14" customWidth="1"/>
    <col min="2" max="3" width="9.7109375" style="14" customWidth="1"/>
    <col min="4" max="4" width="5.7109375" style="14" customWidth="1"/>
    <col min="5" max="5" width="9.7109375" style="14" customWidth="1"/>
    <col min="6" max="6" width="9.7109375" style="11" customWidth="1"/>
    <col min="7" max="7" width="5.7109375" style="1" customWidth="1"/>
    <col min="8" max="8" width="9.7109375" style="1" customWidth="1"/>
    <col min="9" max="9" width="9.7109375" style="11" customWidth="1"/>
    <col min="10" max="10" width="5.7109375" style="1" customWidth="1"/>
    <col min="11" max="11" width="9.7109375" style="1" customWidth="1"/>
    <col min="12" max="12" width="9.7109375" style="11" customWidth="1"/>
    <col min="13" max="13" width="5.7109375" style="1" customWidth="1"/>
    <col min="14" max="14" width="9.7109375" style="1" customWidth="1"/>
    <col min="15" max="15" width="9.7109375" style="11" customWidth="1"/>
    <col min="16" max="16" width="5.7109375" style="1" customWidth="1"/>
    <col min="17" max="18" width="9.7109375" style="1" customWidth="1"/>
    <col min="19" max="19" width="5.7109375" style="1" customWidth="1"/>
    <col min="20" max="21" width="9.7109375" style="1" customWidth="1"/>
    <col min="22" max="22" width="5.7109375" style="1" customWidth="1"/>
    <col min="23" max="24" width="9.7109375" style="1" customWidth="1"/>
    <col min="25" max="25" width="5.7109375" style="1" customWidth="1"/>
    <col min="26" max="27" width="9.7109375" style="1" customWidth="1"/>
    <col min="28" max="28" width="5.7109375" style="1" customWidth="1"/>
    <col min="29" max="29" width="9.7109375" style="11" customWidth="1"/>
    <col min="30" max="30" width="9.7109375" style="1" customWidth="1"/>
    <col min="31" max="31" width="5.7109375" style="1" customWidth="1"/>
    <col min="32" max="32" width="5.7109375" style="1" hidden="1" customWidth="1"/>
    <col min="33" max="33" width="7.7109375" style="15" hidden="1" customWidth="1"/>
    <col min="34" max="34" width="8.421875" style="1" hidden="1" customWidth="1"/>
    <col min="35" max="59" width="7.7109375" style="1" hidden="1" customWidth="1"/>
    <col min="60" max="62" width="9.140625" style="1" hidden="1" customWidth="1"/>
    <col min="63" max="16384" width="9.140625" style="1" customWidth="1"/>
  </cols>
  <sheetData>
    <row r="1" spans="1:33" s="655" customFormat="1" ht="15.75" customHeight="1">
      <c r="A1" s="740" t="s">
        <v>0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  <c r="Z1" s="740"/>
      <c r="AA1" s="740"/>
      <c r="AB1" s="740"/>
      <c r="AC1" s="740"/>
      <c r="AD1" s="740"/>
      <c r="AE1" s="740"/>
      <c r="AF1" s="671"/>
      <c r="AG1" s="672"/>
    </row>
    <row r="2" spans="1:33" s="655" customFormat="1" ht="15.75" customHeight="1">
      <c r="A2" s="740" t="s">
        <v>1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0"/>
      <c r="AB2" s="740"/>
      <c r="AC2" s="740"/>
      <c r="AD2" s="740"/>
      <c r="AE2" s="740"/>
      <c r="AF2" s="671"/>
      <c r="AG2" s="672"/>
    </row>
    <row r="3" spans="1:33" s="655" customFormat="1" ht="15.75" customHeight="1">
      <c r="A3" s="740" t="str">
        <f>'WM-ZHE'!A4:N4</f>
        <v>от 28 марта 2014 г.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  <c r="W3" s="740"/>
      <c r="X3" s="740"/>
      <c r="Y3" s="740"/>
      <c r="Z3" s="740"/>
      <c r="AA3" s="740"/>
      <c r="AB3" s="740"/>
      <c r="AC3" s="740"/>
      <c r="AD3" s="740"/>
      <c r="AE3" s="740"/>
      <c r="AF3" s="671"/>
      <c r="AG3" s="672"/>
    </row>
    <row r="4" spans="1:33" s="655" customFormat="1" ht="15.75" customHeight="1">
      <c r="A4" s="740" t="s">
        <v>2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641"/>
      <c r="AG4" s="672"/>
    </row>
    <row r="5" spans="1:33" s="655" customFormat="1" ht="15.75" customHeight="1">
      <c r="A5" s="740" t="s">
        <v>169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642"/>
      <c r="AG5" s="672"/>
    </row>
    <row r="6" spans="1:33" s="655" customFormat="1" ht="15.75" customHeight="1">
      <c r="A6" s="642"/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642"/>
      <c r="AE6" s="642"/>
      <c r="AF6" s="642"/>
      <c r="AG6" s="672"/>
    </row>
    <row r="7" spans="1:62" s="196" customFormat="1" ht="15.7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882" t="s">
        <v>149</v>
      </c>
      <c r="AD7" s="883"/>
      <c r="AE7" s="332">
        <v>0</v>
      </c>
      <c r="AF7" s="333"/>
      <c r="AG7" s="184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</row>
    <row r="8" spans="1:62" s="26" customFormat="1" ht="15.75" customHeight="1">
      <c r="A8" s="759" t="s">
        <v>36</v>
      </c>
      <c r="B8" s="888" t="s">
        <v>160</v>
      </c>
      <c r="C8" s="888"/>
      <c r="D8" s="888"/>
      <c r="E8" s="887" t="s">
        <v>126</v>
      </c>
      <c r="F8" s="888"/>
      <c r="G8" s="888"/>
      <c r="H8" s="887" t="s">
        <v>37</v>
      </c>
      <c r="I8" s="888"/>
      <c r="J8" s="888"/>
      <c r="K8" s="887" t="s">
        <v>38</v>
      </c>
      <c r="L8" s="888"/>
      <c r="M8" s="888"/>
      <c r="N8" s="887" t="s">
        <v>39</v>
      </c>
      <c r="O8" s="888"/>
      <c r="P8" s="888"/>
      <c r="Q8" s="887" t="s">
        <v>40</v>
      </c>
      <c r="R8" s="888"/>
      <c r="S8" s="888"/>
      <c r="T8" s="887" t="s">
        <v>41</v>
      </c>
      <c r="U8" s="888"/>
      <c r="V8" s="888"/>
      <c r="W8" s="887" t="s">
        <v>42</v>
      </c>
      <c r="X8" s="888"/>
      <c r="Y8" s="888"/>
      <c r="Z8" s="887" t="s">
        <v>172</v>
      </c>
      <c r="AA8" s="888"/>
      <c r="AB8" s="888"/>
      <c r="AC8" s="887" t="s">
        <v>173</v>
      </c>
      <c r="AD8" s="888"/>
      <c r="AE8" s="888"/>
      <c r="AF8" s="188"/>
      <c r="AG8" s="888" t="s">
        <v>160</v>
      </c>
      <c r="AH8" s="888"/>
      <c r="AI8" s="888"/>
      <c r="AJ8" s="887" t="s">
        <v>126</v>
      </c>
      <c r="AK8" s="888"/>
      <c r="AL8" s="888"/>
      <c r="AM8" s="887" t="s">
        <v>37</v>
      </c>
      <c r="AN8" s="888"/>
      <c r="AO8" s="888"/>
      <c r="AP8" s="887" t="s">
        <v>38</v>
      </c>
      <c r="AQ8" s="888"/>
      <c r="AR8" s="888"/>
      <c r="AS8" s="887" t="s">
        <v>39</v>
      </c>
      <c r="AT8" s="888"/>
      <c r="AU8" s="888"/>
      <c r="AV8" s="887" t="s">
        <v>40</v>
      </c>
      <c r="AW8" s="888"/>
      <c r="AX8" s="888"/>
      <c r="AY8" s="887" t="s">
        <v>41</v>
      </c>
      <c r="AZ8" s="888"/>
      <c r="BA8" s="888"/>
      <c r="BB8" s="887" t="s">
        <v>42</v>
      </c>
      <c r="BC8" s="888"/>
      <c r="BD8" s="888"/>
      <c r="BE8" s="887" t="s">
        <v>172</v>
      </c>
      <c r="BF8" s="888"/>
      <c r="BG8" s="888"/>
      <c r="BH8" s="887" t="s">
        <v>173</v>
      </c>
      <c r="BI8" s="888"/>
      <c r="BJ8" s="888"/>
    </row>
    <row r="9" spans="1:62" ht="66.75" customHeight="1">
      <c r="A9" s="890"/>
      <c r="B9" s="340" t="s">
        <v>166</v>
      </c>
      <c r="C9" s="340" t="s">
        <v>167</v>
      </c>
      <c r="D9" s="341" t="s">
        <v>174</v>
      </c>
      <c r="E9" s="340" t="s">
        <v>166</v>
      </c>
      <c r="F9" s="340" t="s">
        <v>167</v>
      </c>
      <c r="G9" s="341" t="s">
        <v>174</v>
      </c>
      <c r="H9" s="340" t="s">
        <v>166</v>
      </c>
      <c r="I9" s="340" t="s">
        <v>167</v>
      </c>
      <c r="J9" s="341" t="s">
        <v>174</v>
      </c>
      <c r="K9" s="340" t="s">
        <v>166</v>
      </c>
      <c r="L9" s="340" t="s">
        <v>167</v>
      </c>
      <c r="M9" s="341" t="s">
        <v>174</v>
      </c>
      <c r="N9" s="340" t="s">
        <v>166</v>
      </c>
      <c r="O9" s="340" t="s">
        <v>167</v>
      </c>
      <c r="P9" s="341" t="s">
        <v>174</v>
      </c>
      <c r="Q9" s="340" t="s">
        <v>166</v>
      </c>
      <c r="R9" s="340" t="s">
        <v>167</v>
      </c>
      <c r="S9" s="341" t="s">
        <v>174</v>
      </c>
      <c r="T9" s="340" t="s">
        <v>166</v>
      </c>
      <c r="U9" s="340" t="s">
        <v>167</v>
      </c>
      <c r="V9" s="341" t="s">
        <v>174</v>
      </c>
      <c r="W9" s="340" t="s">
        <v>166</v>
      </c>
      <c r="X9" s="340" t="s">
        <v>167</v>
      </c>
      <c r="Y9" s="341" t="s">
        <v>174</v>
      </c>
      <c r="Z9" s="340" t="s">
        <v>166</v>
      </c>
      <c r="AA9" s="340" t="s">
        <v>167</v>
      </c>
      <c r="AB9" s="341" t="s">
        <v>174</v>
      </c>
      <c r="AC9" s="340" t="s">
        <v>166</v>
      </c>
      <c r="AD9" s="340" t="s">
        <v>167</v>
      </c>
      <c r="AE9" s="341" t="s">
        <v>174</v>
      </c>
      <c r="AF9" s="166"/>
      <c r="AG9" s="340" t="s">
        <v>166</v>
      </c>
      <c r="AH9" s="340" t="s">
        <v>167</v>
      </c>
      <c r="AI9" s="341" t="s">
        <v>174</v>
      </c>
      <c r="AJ9" s="340" t="s">
        <v>166</v>
      </c>
      <c r="AK9" s="340" t="s">
        <v>167</v>
      </c>
      <c r="AL9" s="341" t="s">
        <v>174</v>
      </c>
      <c r="AM9" s="340" t="s">
        <v>166</v>
      </c>
      <c r="AN9" s="340" t="s">
        <v>167</v>
      </c>
      <c r="AO9" s="341" t="s">
        <v>174</v>
      </c>
      <c r="AP9" s="340" t="s">
        <v>166</v>
      </c>
      <c r="AQ9" s="340" t="s">
        <v>167</v>
      </c>
      <c r="AR9" s="341" t="s">
        <v>174</v>
      </c>
      <c r="AS9" s="340" t="s">
        <v>166</v>
      </c>
      <c r="AT9" s="340" t="s">
        <v>167</v>
      </c>
      <c r="AU9" s="341" t="s">
        <v>174</v>
      </c>
      <c r="AV9" s="340" t="s">
        <v>166</v>
      </c>
      <c r="AW9" s="340" t="s">
        <v>167</v>
      </c>
      <c r="AX9" s="341" t="s">
        <v>174</v>
      </c>
      <c r="AY9" s="340" t="s">
        <v>166</v>
      </c>
      <c r="AZ9" s="340" t="s">
        <v>167</v>
      </c>
      <c r="BA9" s="341" t="s">
        <v>174</v>
      </c>
      <c r="BB9" s="340" t="s">
        <v>166</v>
      </c>
      <c r="BC9" s="340" t="s">
        <v>167</v>
      </c>
      <c r="BD9" s="341" t="s">
        <v>174</v>
      </c>
      <c r="BE9" s="340" t="s">
        <v>166</v>
      </c>
      <c r="BF9" s="340" t="s">
        <v>167</v>
      </c>
      <c r="BG9" s="341" t="s">
        <v>174</v>
      </c>
      <c r="BH9" s="340" t="s">
        <v>166</v>
      </c>
      <c r="BI9" s="340" t="s">
        <v>167</v>
      </c>
      <c r="BJ9" s="341" t="s">
        <v>174</v>
      </c>
    </row>
    <row r="10" spans="1:62" s="345" customFormat="1" ht="13.5" customHeight="1">
      <c r="A10" s="367">
        <v>18</v>
      </c>
      <c r="B10" s="357">
        <f>IF(AG10*(1-$AE$7)&lt;&gt;0,AG10*(1-$AE$7),"")</f>
      </c>
      <c r="C10" s="343">
        <f>IF(AH10*(1-$AE$7)&lt;&gt;0,AH10*(1-$AE$7),"")</f>
      </c>
      <c r="D10" s="344" t="str">
        <f>AI10</f>
        <v> </v>
      </c>
      <c r="E10" s="370">
        <f aca="true" t="shared" si="0" ref="E10:F25">IF(AJ10*(1-$AE$7)&lt;&gt;0,AJ10*(1-$AE$7),"")</f>
      </c>
      <c r="F10" s="371">
        <f t="shared" si="0"/>
      </c>
      <c r="G10" s="344" t="str">
        <f aca="true" t="shared" si="1" ref="G10:G40">AL10</f>
        <v> </v>
      </c>
      <c r="H10" s="370">
        <f aca="true" t="shared" si="2" ref="H10:I25">IF(AM10*(1-$AE$7)&lt;&gt;0,AM10*(1-$AE$7),"")</f>
        <v>130</v>
      </c>
      <c r="I10" s="371">
        <f t="shared" si="2"/>
      </c>
      <c r="J10" s="344">
        <f aca="true" t="shared" si="3" ref="J10:J40">AO10</f>
        <v>12</v>
      </c>
      <c r="K10" s="370">
        <f aca="true" t="shared" si="4" ref="K10:L25">IF(AP10*(1-$AE$7)&lt;&gt;0,AP10*(1-$AE$7),"")</f>
        <v>190</v>
      </c>
      <c r="L10" s="371">
        <f t="shared" si="4"/>
      </c>
      <c r="M10" s="344">
        <f aca="true" t="shared" si="5" ref="M10:M40">AR10</f>
        <v>9</v>
      </c>
      <c r="N10" s="370">
        <f aca="true" t="shared" si="6" ref="N10:N25">IF(AS10*(1-$AE$7)&lt;&gt;0,AS10*(1-$AE$7),"")</f>
        <v>227</v>
      </c>
      <c r="O10" s="371">
        <f aca="true" t="shared" si="7" ref="O10:O25">IF(AT10*(1-$AE$7)&lt;&gt;0,AT10*(1-$AE$7),"")</f>
      </c>
      <c r="P10" s="344">
        <f aca="true" t="shared" si="8" ref="P10:P40">AU10</f>
        <v>8</v>
      </c>
      <c r="Q10" s="370">
        <f aca="true" t="shared" si="9" ref="Q10:R25">IF(AV10*(1-$AE$7)&lt;&gt;0,AV10*(1-$AE$7),"")</f>
        <v>272</v>
      </c>
      <c r="R10" s="371">
        <f t="shared" si="9"/>
      </c>
      <c r="S10" s="344">
        <f aca="true" t="shared" si="10" ref="S10:S40">AX10</f>
        <v>7</v>
      </c>
      <c r="T10" s="370">
        <f aca="true" t="shared" si="11" ref="T10:U25">IF(AY10*(1-$AE$7)&lt;&gt;0,AY10*(1-$AE$7),"")</f>
      </c>
      <c r="U10" s="371">
        <f t="shared" si="11"/>
      </c>
      <c r="V10" s="344" t="str">
        <f aca="true" t="shared" si="12" ref="V10:V40">BA10</f>
        <v> </v>
      </c>
      <c r="W10" s="370">
        <f aca="true" t="shared" si="13" ref="W10:X25">IF(BB10*(1-$AE$7)&lt;&gt;0,BB10*(1-$AE$7),"")</f>
      </c>
      <c r="X10" s="371">
        <f t="shared" si="13"/>
      </c>
      <c r="Y10" s="344" t="str">
        <f aca="true" t="shared" si="14" ref="Y10:Y40">BD10</f>
        <v> </v>
      </c>
      <c r="Z10" s="370">
        <f aca="true" t="shared" si="15" ref="Z10:AA25">IF(BE10*(1-$AE$7)&lt;&gt;0,BE10*(1-$AE$7),"")</f>
      </c>
      <c r="AA10" s="371">
        <f t="shared" si="15"/>
      </c>
      <c r="AB10" s="344" t="str">
        <f aca="true" t="shared" si="16" ref="AB10:AB40">BG10</f>
        <v> </v>
      </c>
      <c r="AC10" s="370">
        <f aca="true" t="shared" si="17" ref="AC10:AD25">IF(BH10*(1-$AE$7)&lt;&gt;0,BH10*(1-$AE$7),"")</f>
      </c>
      <c r="AD10" s="371">
        <f t="shared" si="17"/>
      </c>
      <c r="AE10" s="344" t="str">
        <f aca="true" t="shared" si="18" ref="AE10:AE40">BJ10</f>
        <v> </v>
      </c>
      <c r="AF10" s="398">
        <v>18</v>
      </c>
      <c r="AG10" s="410"/>
      <c r="AH10" s="415"/>
      <c r="AI10" s="412" t="s">
        <v>168</v>
      </c>
      <c r="AJ10" s="416"/>
      <c r="AK10" s="417"/>
      <c r="AL10" s="412" t="s">
        <v>168</v>
      </c>
      <c r="AM10" s="416">
        <v>130</v>
      </c>
      <c r="AN10" s="417"/>
      <c r="AO10" s="412">
        <v>12</v>
      </c>
      <c r="AP10" s="416">
        <v>190</v>
      </c>
      <c r="AQ10" s="417"/>
      <c r="AR10" s="412">
        <v>9</v>
      </c>
      <c r="AS10" s="416">
        <v>227</v>
      </c>
      <c r="AT10" s="417"/>
      <c r="AU10" s="412">
        <v>8</v>
      </c>
      <c r="AV10" s="416">
        <v>272</v>
      </c>
      <c r="AW10" s="417"/>
      <c r="AX10" s="412">
        <v>7</v>
      </c>
      <c r="AY10" s="416"/>
      <c r="AZ10" s="417"/>
      <c r="BA10" s="412" t="s">
        <v>168</v>
      </c>
      <c r="BB10" s="416"/>
      <c r="BC10" s="417"/>
      <c r="BD10" s="412" t="s">
        <v>168</v>
      </c>
      <c r="BE10" s="416"/>
      <c r="BF10" s="417"/>
      <c r="BG10" s="412" t="s">
        <v>168</v>
      </c>
      <c r="BH10" s="416"/>
      <c r="BI10" s="417"/>
      <c r="BJ10" s="412" t="s">
        <v>168</v>
      </c>
    </row>
    <row r="11" spans="1:62" s="345" customFormat="1" ht="13.5" customHeight="1">
      <c r="A11" s="368">
        <v>21</v>
      </c>
      <c r="B11" s="358">
        <f aca="true" t="shared" si="19" ref="B11:B40">IF(AG11*(1-$AE$7)&lt;&gt;0,AG11*(1-$AE$7),"")</f>
      </c>
      <c r="C11" s="346">
        <f aca="true" t="shared" si="20" ref="C11:C40">IF(AH11*(1-$AE$7)&lt;&gt;0,AH11*(1-$AE$7),"")</f>
      </c>
      <c r="D11" s="347" t="str">
        <f aca="true" t="shared" si="21" ref="D11:D40">AI11</f>
        <v> </v>
      </c>
      <c r="E11" s="348">
        <f t="shared" si="0"/>
      </c>
      <c r="F11" s="349">
        <f t="shared" si="0"/>
      </c>
      <c r="G11" s="347" t="str">
        <f t="shared" si="1"/>
        <v> </v>
      </c>
      <c r="H11" s="348">
        <f t="shared" si="2"/>
        <v>134</v>
      </c>
      <c r="I11" s="349">
        <f t="shared" si="2"/>
      </c>
      <c r="J11" s="347">
        <f t="shared" si="3"/>
        <v>12</v>
      </c>
      <c r="K11" s="348">
        <f t="shared" si="4"/>
        <v>196</v>
      </c>
      <c r="L11" s="349">
        <f t="shared" si="4"/>
      </c>
      <c r="M11" s="347">
        <f t="shared" si="5"/>
        <v>9</v>
      </c>
      <c r="N11" s="348">
        <f t="shared" si="6"/>
        <v>231</v>
      </c>
      <c r="O11" s="349">
        <f t="shared" si="7"/>
      </c>
      <c r="P11" s="347">
        <f t="shared" si="8"/>
        <v>7</v>
      </c>
      <c r="Q11" s="348">
        <f>IF(AV11*(1-$AE$7)&lt;&gt;0,AV11*(1-$AE$7),"")</f>
        <v>280</v>
      </c>
      <c r="R11" s="349">
        <f t="shared" si="9"/>
      </c>
      <c r="S11" s="347">
        <f t="shared" si="10"/>
        <v>7</v>
      </c>
      <c r="T11" s="348">
        <f t="shared" si="11"/>
      </c>
      <c r="U11" s="349">
        <f t="shared" si="11"/>
      </c>
      <c r="V11" s="347" t="str">
        <f t="shared" si="12"/>
        <v> </v>
      </c>
      <c r="W11" s="348">
        <f t="shared" si="13"/>
      </c>
      <c r="X11" s="349">
        <f t="shared" si="13"/>
      </c>
      <c r="Y11" s="347" t="str">
        <f t="shared" si="14"/>
        <v> </v>
      </c>
      <c r="Z11" s="348">
        <f t="shared" si="15"/>
      </c>
      <c r="AA11" s="349">
        <f t="shared" si="15"/>
      </c>
      <c r="AB11" s="347" t="str">
        <f t="shared" si="16"/>
        <v> </v>
      </c>
      <c r="AC11" s="348">
        <f t="shared" si="17"/>
      </c>
      <c r="AD11" s="349">
        <f t="shared" si="17"/>
      </c>
      <c r="AE11" s="347" t="str">
        <f t="shared" si="18"/>
        <v> </v>
      </c>
      <c r="AF11" s="398">
        <v>21</v>
      </c>
      <c r="AG11" s="413"/>
      <c r="AH11" s="414"/>
      <c r="AI11" s="418" t="s">
        <v>168</v>
      </c>
      <c r="AJ11" s="419"/>
      <c r="AK11" s="420"/>
      <c r="AL11" s="418" t="s">
        <v>168</v>
      </c>
      <c r="AM11" s="419">
        <v>134</v>
      </c>
      <c r="AN11" s="420"/>
      <c r="AO11" s="418">
        <v>12</v>
      </c>
      <c r="AP11" s="419">
        <v>196</v>
      </c>
      <c r="AQ11" s="420"/>
      <c r="AR11" s="418">
        <v>9</v>
      </c>
      <c r="AS11" s="419">
        <v>231</v>
      </c>
      <c r="AT11" s="420"/>
      <c r="AU11" s="418">
        <v>7</v>
      </c>
      <c r="AV11" s="419">
        <v>280</v>
      </c>
      <c r="AW11" s="420"/>
      <c r="AX11" s="418">
        <v>7</v>
      </c>
      <c r="AY11" s="419"/>
      <c r="AZ11" s="420"/>
      <c r="BA11" s="418" t="s">
        <v>168</v>
      </c>
      <c r="BB11" s="419"/>
      <c r="BC11" s="420"/>
      <c r="BD11" s="418" t="s">
        <v>168</v>
      </c>
      <c r="BE11" s="419"/>
      <c r="BF11" s="420"/>
      <c r="BG11" s="418" t="s">
        <v>168</v>
      </c>
      <c r="BH11" s="419"/>
      <c r="BI11" s="420"/>
      <c r="BJ11" s="418" t="s">
        <v>168</v>
      </c>
    </row>
    <row r="12" spans="1:62" s="345" customFormat="1" ht="13.5" customHeight="1">
      <c r="A12" s="368">
        <v>25</v>
      </c>
      <c r="B12" s="358">
        <f t="shared" si="19"/>
      </c>
      <c r="C12" s="346">
        <f t="shared" si="20"/>
      </c>
      <c r="D12" s="347" t="str">
        <f t="shared" si="21"/>
        <v> </v>
      </c>
      <c r="E12" s="348">
        <f t="shared" si="0"/>
      </c>
      <c r="F12" s="349">
        <f t="shared" si="0"/>
      </c>
      <c r="G12" s="347" t="str">
        <f t="shared" si="1"/>
        <v> </v>
      </c>
      <c r="H12" s="348">
        <f t="shared" si="2"/>
        <v>154</v>
      </c>
      <c r="I12" s="349">
        <f t="shared" si="2"/>
      </c>
      <c r="J12" s="347">
        <f t="shared" si="3"/>
        <v>12</v>
      </c>
      <c r="K12" s="348">
        <f t="shared" si="4"/>
        <v>227</v>
      </c>
      <c r="L12" s="349">
        <f t="shared" si="4"/>
      </c>
      <c r="M12" s="347">
        <f t="shared" si="5"/>
        <v>9</v>
      </c>
      <c r="N12" s="348">
        <f t="shared" si="6"/>
        <v>263</v>
      </c>
      <c r="O12" s="349">
        <f t="shared" si="7"/>
      </c>
      <c r="P12" s="347">
        <f t="shared" si="8"/>
        <v>7</v>
      </c>
      <c r="Q12" s="348">
        <f t="shared" si="9"/>
        <v>313</v>
      </c>
      <c r="R12" s="349">
        <f t="shared" si="9"/>
      </c>
      <c r="S12" s="347">
        <f t="shared" si="10"/>
        <v>7</v>
      </c>
      <c r="T12" s="348">
        <f t="shared" si="11"/>
      </c>
      <c r="U12" s="349">
        <f t="shared" si="11"/>
      </c>
      <c r="V12" s="347" t="str">
        <f t="shared" si="12"/>
        <v> </v>
      </c>
      <c r="W12" s="348">
        <f t="shared" si="13"/>
      </c>
      <c r="X12" s="349">
        <f t="shared" si="13"/>
      </c>
      <c r="Y12" s="347" t="str">
        <f t="shared" si="14"/>
        <v> </v>
      </c>
      <c r="Z12" s="348">
        <f t="shared" si="15"/>
      </c>
      <c r="AA12" s="349">
        <f t="shared" si="15"/>
      </c>
      <c r="AB12" s="347" t="str">
        <f t="shared" si="16"/>
        <v> </v>
      </c>
      <c r="AC12" s="348">
        <f t="shared" si="17"/>
      </c>
      <c r="AD12" s="349">
        <f t="shared" si="17"/>
      </c>
      <c r="AE12" s="347" t="str">
        <f t="shared" si="18"/>
        <v> </v>
      </c>
      <c r="AF12" s="398">
        <v>25</v>
      </c>
      <c r="AG12" s="413"/>
      <c r="AH12" s="414"/>
      <c r="AI12" s="418" t="s">
        <v>168</v>
      </c>
      <c r="AJ12" s="419"/>
      <c r="AK12" s="420"/>
      <c r="AL12" s="418" t="s">
        <v>168</v>
      </c>
      <c r="AM12" s="419">
        <v>154</v>
      </c>
      <c r="AN12" s="420"/>
      <c r="AO12" s="418">
        <v>12</v>
      </c>
      <c r="AP12" s="419">
        <v>227</v>
      </c>
      <c r="AQ12" s="420"/>
      <c r="AR12" s="418">
        <v>9</v>
      </c>
      <c r="AS12" s="419">
        <v>263</v>
      </c>
      <c r="AT12" s="420"/>
      <c r="AU12" s="418">
        <v>7</v>
      </c>
      <c r="AV12" s="419">
        <v>313</v>
      </c>
      <c r="AW12" s="420"/>
      <c r="AX12" s="418">
        <v>7</v>
      </c>
      <c r="AY12" s="419"/>
      <c r="AZ12" s="420"/>
      <c r="BA12" s="418" t="s">
        <v>168</v>
      </c>
      <c r="BB12" s="419"/>
      <c r="BC12" s="420"/>
      <c r="BD12" s="418" t="s">
        <v>168</v>
      </c>
      <c r="BE12" s="419"/>
      <c r="BF12" s="420"/>
      <c r="BG12" s="418" t="s">
        <v>168</v>
      </c>
      <c r="BH12" s="419"/>
      <c r="BI12" s="420"/>
      <c r="BJ12" s="418" t="s">
        <v>168</v>
      </c>
    </row>
    <row r="13" spans="1:62" s="345" customFormat="1" ht="13.5" customHeight="1">
      <c r="A13" s="368">
        <v>28</v>
      </c>
      <c r="B13" s="358">
        <f t="shared" si="19"/>
      </c>
      <c r="C13" s="346">
        <f t="shared" si="20"/>
      </c>
      <c r="D13" s="347" t="str">
        <f t="shared" si="21"/>
        <v> </v>
      </c>
      <c r="E13" s="348">
        <f t="shared" si="0"/>
        <v>143</v>
      </c>
      <c r="F13" s="349">
        <f t="shared" si="0"/>
      </c>
      <c r="G13" s="347">
        <f t="shared" si="1"/>
        <v>12</v>
      </c>
      <c r="H13" s="348">
        <f t="shared" si="2"/>
        <v>157</v>
      </c>
      <c r="I13" s="349">
        <f t="shared" si="2"/>
      </c>
      <c r="J13" s="347">
        <f t="shared" si="3"/>
        <v>10</v>
      </c>
      <c r="K13" s="348">
        <f t="shared" si="4"/>
        <v>233</v>
      </c>
      <c r="L13" s="349">
        <f t="shared" si="4"/>
      </c>
      <c r="M13" s="347">
        <f t="shared" si="5"/>
        <v>9</v>
      </c>
      <c r="N13" s="348">
        <f t="shared" si="6"/>
        <v>272</v>
      </c>
      <c r="O13" s="349">
        <f t="shared" si="7"/>
      </c>
      <c r="P13" s="347">
        <f t="shared" si="8"/>
        <v>7</v>
      </c>
      <c r="Q13" s="348">
        <f t="shared" si="9"/>
        <v>326</v>
      </c>
      <c r="R13" s="349">
        <f t="shared" si="9"/>
      </c>
      <c r="S13" s="347">
        <f t="shared" si="10"/>
        <v>6</v>
      </c>
      <c r="T13" s="348">
        <f t="shared" si="11"/>
      </c>
      <c r="U13" s="349">
        <f t="shared" si="11"/>
      </c>
      <c r="V13" s="347" t="str">
        <f t="shared" si="12"/>
        <v> </v>
      </c>
      <c r="W13" s="348">
        <f t="shared" si="13"/>
      </c>
      <c r="X13" s="349">
        <f t="shared" si="13"/>
      </c>
      <c r="Y13" s="347" t="str">
        <f t="shared" si="14"/>
        <v> </v>
      </c>
      <c r="Z13" s="348">
        <f t="shared" si="15"/>
      </c>
      <c r="AA13" s="349">
        <f t="shared" si="15"/>
      </c>
      <c r="AB13" s="347" t="str">
        <f t="shared" si="16"/>
        <v> </v>
      </c>
      <c r="AC13" s="348">
        <f t="shared" si="17"/>
      </c>
      <c r="AD13" s="349">
        <f t="shared" si="17"/>
      </c>
      <c r="AE13" s="347" t="str">
        <f t="shared" si="18"/>
        <v> </v>
      </c>
      <c r="AF13" s="398">
        <v>28</v>
      </c>
      <c r="AG13" s="413"/>
      <c r="AH13" s="414"/>
      <c r="AI13" s="418" t="s">
        <v>168</v>
      </c>
      <c r="AJ13" s="419">
        <v>143</v>
      </c>
      <c r="AK13" s="420"/>
      <c r="AL13" s="418">
        <v>12</v>
      </c>
      <c r="AM13" s="419">
        <v>157</v>
      </c>
      <c r="AN13" s="420"/>
      <c r="AO13" s="418">
        <v>10</v>
      </c>
      <c r="AP13" s="419">
        <v>233</v>
      </c>
      <c r="AQ13" s="420"/>
      <c r="AR13" s="418">
        <v>9</v>
      </c>
      <c r="AS13" s="419">
        <v>272</v>
      </c>
      <c r="AT13" s="420"/>
      <c r="AU13" s="418">
        <v>7</v>
      </c>
      <c r="AV13" s="419">
        <v>326</v>
      </c>
      <c r="AW13" s="420"/>
      <c r="AX13" s="418">
        <v>6</v>
      </c>
      <c r="AY13" s="419"/>
      <c r="AZ13" s="420"/>
      <c r="BA13" s="418" t="s">
        <v>168</v>
      </c>
      <c r="BB13" s="419"/>
      <c r="BC13" s="420"/>
      <c r="BD13" s="418" t="s">
        <v>168</v>
      </c>
      <c r="BE13" s="419"/>
      <c r="BF13" s="420"/>
      <c r="BG13" s="418" t="s">
        <v>168</v>
      </c>
      <c r="BH13" s="419"/>
      <c r="BI13" s="420"/>
      <c r="BJ13" s="418" t="s">
        <v>168</v>
      </c>
    </row>
    <row r="14" spans="1:62" s="345" customFormat="1" ht="13.5" customHeight="1">
      <c r="A14" s="368">
        <v>32</v>
      </c>
      <c r="B14" s="358">
        <f t="shared" si="19"/>
      </c>
      <c r="C14" s="346">
        <f t="shared" si="20"/>
      </c>
      <c r="D14" s="347" t="str">
        <f t="shared" si="21"/>
        <v> </v>
      </c>
      <c r="E14" s="348">
        <f t="shared" si="0"/>
        <v>159</v>
      </c>
      <c r="F14" s="349">
        <f t="shared" si="0"/>
      </c>
      <c r="G14" s="347">
        <f t="shared" si="1"/>
        <v>12</v>
      </c>
      <c r="H14" s="348">
        <f t="shared" si="2"/>
        <v>164</v>
      </c>
      <c r="I14" s="349">
        <f t="shared" si="2"/>
      </c>
      <c r="J14" s="347">
        <f t="shared" si="3"/>
        <v>10</v>
      </c>
      <c r="K14" s="348">
        <f t="shared" si="4"/>
        <v>246</v>
      </c>
      <c r="L14" s="349">
        <f t="shared" si="4"/>
      </c>
      <c r="M14" s="347">
        <f t="shared" si="5"/>
        <v>8</v>
      </c>
      <c r="N14" s="348">
        <f t="shared" si="6"/>
        <v>288</v>
      </c>
      <c r="O14" s="349">
        <f t="shared" si="7"/>
      </c>
      <c r="P14" s="347">
        <f t="shared" si="8"/>
        <v>7</v>
      </c>
      <c r="Q14" s="348">
        <f t="shared" si="9"/>
        <v>344</v>
      </c>
      <c r="R14" s="349">
        <f t="shared" si="9"/>
      </c>
      <c r="S14" s="347">
        <f t="shared" si="10"/>
        <v>6</v>
      </c>
      <c r="T14" s="348">
        <f t="shared" si="11"/>
      </c>
      <c r="U14" s="349">
        <f t="shared" si="11"/>
      </c>
      <c r="V14" s="347" t="str">
        <f t="shared" si="12"/>
        <v> </v>
      </c>
      <c r="W14" s="348">
        <f t="shared" si="13"/>
      </c>
      <c r="X14" s="349">
        <f t="shared" si="13"/>
      </c>
      <c r="Y14" s="347" t="str">
        <f t="shared" si="14"/>
        <v> </v>
      </c>
      <c r="Z14" s="348">
        <f t="shared" si="15"/>
      </c>
      <c r="AA14" s="349">
        <f t="shared" si="15"/>
      </c>
      <c r="AB14" s="347" t="str">
        <f t="shared" si="16"/>
        <v> </v>
      </c>
      <c r="AC14" s="348">
        <f t="shared" si="17"/>
      </c>
      <c r="AD14" s="349">
        <f t="shared" si="17"/>
      </c>
      <c r="AE14" s="347" t="str">
        <f t="shared" si="18"/>
        <v> </v>
      </c>
      <c r="AF14" s="398">
        <v>32</v>
      </c>
      <c r="AG14" s="413"/>
      <c r="AH14" s="414"/>
      <c r="AI14" s="418" t="s">
        <v>168</v>
      </c>
      <c r="AJ14" s="419">
        <v>159</v>
      </c>
      <c r="AK14" s="420"/>
      <c r="AL14" s="418">
        <v>12</v>
      </c>
      <c r="AM14" s="419">
        <v>164</v>
      </c>
      <c r="AN14" s="420"/>
      <c r="AO14" s="418">
        <v>10</v>
      </c>
      <c r="AP14" s="419">
        <v>246</v>
      </c>
      <c r="AQ14" s="420"/>
      <c r="AR14" s="418">
        <v>8</v>
      </c>
      <c r="AS14" s="419">
        <v>288</v>
      </c>
      <c r="AT14" s="420"/>
      <c r="AU14" s="418">
        <v>7</v>
      </c>
      <c r="AV14" s="419">
        <v>344</v>
      </c>
      <c r="AW14" s="420"/>
      <c r="AX14" s="418">
        <v>6</v>
      </c>
      <c r="AY14" s="419"/>
      <c r="AZ14" s="420"/>
      <c r="BA14" s="418" t="s">
        <v>168</v>
      </c>
      <c r="BB14" s="419"/>
      <c r="BC14" s="420"/>
      <c r="BD14" s="418" t="s">
        <v>168</v>
      </c>
      <c r="BE14" s="419"/>
      <c r="BF14" s="420"/>
      <c r="BG14" s="418" t="s">
        <v>168</v>
      </c>
      <c r="BH14" s="419"/>
      <c r="BI14" s="420"/>
      <c r="BJ14" s="418" t="s">
        <v>168</v>
      </c>
    </row>
    <row r="15" spans="1:62" s="345" customFormat="1" ht="13.5" customHeight="1">
      <c r="A15" s="368">
        <v>35</v>
      </c>
      <c r="B15" s="358">
        <f t="shared" si="19"/>
      </c>
      <c r="C15" s="346">
        <f t="shared" si="20"/>
      </c>
      <c r="D15" s="350" t="str">
        <f t="shared" si="21"/>
        <v> </v>
      </c>
      <c r="E15" s="348">
        <f t="shared" si="0"/>
        <v>163</v>
      </c>
      <c r="F15" s="349">
        <f t="shared" si="0"/>
      </c>
      <c r="G15" s="350">
        <f t="shared" si="1"/>
        <v>12</v>
      </c>
      <c r="H15" s="348">
        <f t="shared" si="2"/>
        <v>174</v>
      </c>
      <c r="I15" s="349">
        <f t="shared" si="2"/>
      </c>
      <c r="J15" s="350">
        <f t="shared" si="3"/>
        <v>10</v>
      </c>
      <c r="K15" s="348">
        <f t="shared" si="4"/>
        <v>247</v>
      </c>
      <c r="L15" s="349">
        <f t="shared" si="4"/>
      </c>
      <c r="M15" s="350">
        <f t="shared" si="5"/>
        <v>8</v>
      </c>
      <c r="N15" s="348">
        <f t="shared" si="6"/>
        <v>303</v>
      </c>
      <c r="O15" s="349">
        <f t="shared" si="7"/>
      </c>
      <c r="P15" s="350">
        <f t="shared" si="8"/>
        <v>7</v>
      </c>
      <c r="Q15" s="348">
        <f t="shared" si="9"/>
        <v>362</v>
      </c>
      <c r="R15" s="349">
        <f t="shared" si="9"/>
      </c>
      <c r="S15" s="350">
        <f t="shared" si="10"/>
        <v>6</v>
      </c>
      <c r="T15" s="348">
        <f t="shared" si="11"/>
      </c>
      <c r="U15" s="349">
        <f t="shared" si="11"/>
      </c>
      <c r="V15" s="350" t="str">
        <f t="shared" si="12"/>
        <v> </v>
      </c>
      <c r="W15" s="348">
        <f t="shared" si="13"/>
      </c>
      <c r="X15" s="349">
        <f t="shared" si="13"/>
      </c>
      <c r="Y15" s="350" t="str">
        <f t="shared" si="14"/>
        <v> </v>
      </c>
      <c r="Z15" s="348">
        <f t="shared" si="15"/>
      </c>
      <c r="AA15" s="349">
        <f t="shared" si="15"/>
      </c>
      <c r="AB15" s="350" t="str">
        <f t="shared" si="16"/>
        <v> </v>
      </c>
      <c r="AC15" s="348">
        <f t="shared" si="17"/>
      </c>
      <c r="AD15" s="349">
        <f t="shared" si="17"/>
      </c>
      <c r="AE15" s="350" t="str">
        <f t="shared" si="18"/>
        <v> </v>
      </c>
      <c r="AF15" s="399">
        <v>35</v>
      </c>
      <c r="AG15" s="413"/>
      <c r="AH15" s="414"/>
      <c r="AI15" s="350" t="s">
        <v>168</v>
      </c>
      <c r="AJ15" s="419">
        <v>163</v>
      </c>
      <c r="AK15" s="420"/>
      <c r="AL15" s="350">
        <v>12</v>
      </c>
      <c r="AM15" s="419">
        <v>174</v>
      </c>
      <c r="AN15" s="420"/>
      <c r="AO15" s="350">
        <v>10</v>
      </c>
      <c r="AP15" s="419">
        <v>247</v>
      </c>
      <c r="AQ15" s="420"/>
      <c r="AR15" s="350">
        <v>8</v>
      </c>
      <c r="AS15" s="419">
        <v>303</v>
      </c>
      <c r="AT15" s="420"/>
      <c r="AU15" s="350">
        <v>7</v>
      </c>
      <c r="AV15" s="419">
        <v>362</v>
      </c>
      <c r="AW15" s="420"/>
      <c r="AX15" s="350">
        <v>6</v>
      </c>
      <c r="AY15" s="419"/>
      <c r="AZ15" s="420"/>
      <c r="BA15" s="350" t="s">
        <v>168</v>
      </c>
      <c r="BB15" s="419"/>
      <c r="BC15" s="420"/>
      <c r="BD15" s="350" t="s">
        <v>168</v>
      </c>
      <c r="BE15" s="419"/>
      <c r="BF15" s="420"/>
      <c r="BG15" s="350" t="s">
        <v>168</v>
      </c>
      <c r="BH15" s="419"/>
      <c r="BI15" s="420"/>
      <c r="BJ15" s="350" t="s">
        <v>168</v>
      </c>
    </row>
    <row r="16" spans="1:62" s="345" customFormat="1" ht="13.5" customHeight="1">
      <c r="A16" s="368">
        <v>38</v>
      </c>
      <c r="B16" s="358">
        <f t="shared" si="19"/>
      </c>
      <c r="C16" s="346">
        <f t="shared" si="20"/>
      </c>
      <c r="D16" s="350" t="str">
        <f t="shared" si="21"/>
        <v> </v>
      </c>
      <c r="E16" s="348">
        <f t="shared" si="0"/>
        <v>168</v>
      </c>
      <c r="F16" s="349">
        <f t="shared" si="0"/>
      </c>
      <c r="G16" s="350">
        <f t="shared" si="1"/>
        <v>10</v>
      </c>
      <c r="H16" s="348">
        <f t="shared" si="2"/>
        <v>183</v>
      </c>
      <c r="I16" s="349">
        <f t="shared" si="2"/>
      </c>
      <c r="J16" s="350">
        <f t="shared" si="3"/>
        <v>9</v>
      </c>
      <c r="K16" s="348">
        <f t="shared" si="4"/>
        <v>250</v>
      </c>
      <c r="L16" s="349">
        <f t="shared" si="4"/>
      </c>
      <c r="M16" s="350">
        <f t="shared" si="5"/>
        <v>8</v>
      </c>
      <c r="N16" s="348">
        <f t="shared" si="6"/>
        <v>339</v>
      </c>
      <c r="O16" s="349">
        <f t="shared" si="7"/>
      </c>
      <c r="P16" s="350">
        <f t="shared" si="8"/>
        <v>7</v>
      </c>
      <c r="Q16" s="348">
        <f t="shared" si="9"/>
        <v>407</v>
      </c>
      <c r="R16" s="349">
        <f t="shared" si="9"/>
      </c>
      <c r="S16" s="350">
        <f t="shared" si="10"/>
        <v>6</v>
      </c>
      <c r="T16" s="348">
        <f t="shared" si="11"/>
      </c>
      <c r="U16" s="349">
        <f t="shared" si="11"/>
      </c>
      <c r="V16" s="350" t="str">
        <f t="shared" si="12"/>
        <v> </v>
      </c>
      <c r="W16" s="348">
        <f t="shared" si="13"/>
      </c>
      <c r="X16" s="349">
        <f t="shared" si="13"/>
      </c>
      <c r="Y16" s="350" t="str">
        <f t="shared" si="14"/>
        <v> </v>
      </c>
      <c r="Z16" s="348">
        <f t="shared" si="15"/>
      </c>
      <c r="AA16" s="349">
        <f t="shared" si="15"/>
      </c>
      <c r="AB16" s="350" t="str">
        <f t="shared" si="16"/>
        <v> </v>
      </c>
      <c r="AC16" s="348">
        <f t="shared" si="17"/>
      </c>
      <c r="AD16" s="349">
        <f t="shared" si="17"/>
      </c>
      <c r="AE16" s="350" t="str">
        <f t="shared" si="18"/>
        <v> </v>
      </c>
      <c r="AF16" s="399">
        <v>38</v>
      </c>
      <c r="AG16" s="413"/>
      <c r="AH16" s="414"/>
      <c r="AI16" s="350" t="s">
        <v>168</v>
      </c>
      <c r="AJ16" s="419">
        <v>168</v>
      </c>
      <c r="AK16" s="420"/>
      <c r="AL16" s="350">
        <v>10</v>
      </c>
      <c r="AM16" s="419">
        <v>183</v>
      </c>
      <c r="AN16" s="420"/>
      <c r="AO16" s="350">
        <v>9</v>
      </c>
      <c r="AP16" s="419">
        <v>250</v>
      </c>
      <c r="AQ16" s="420"/>
      <c r="AR16" s="350">
        <v>8</v>
      </c>
      <c r="AS16" s="419">
        <v>339</v>
      </c>
      <c r="AT16" s="420"/>
      <c r="AU16" s="350">
        <v>7</v>
      </c>
      <c r="AV16" s="419">
        <v>407</v>
      </c>
      <c r="AW16" s="420"/>
      <c r="AX16" s="350">
        <v>6</v>
      </c>
      <c r="AY16" s="419"/>
      <c r="AZ16" s="420"/>
      <c r="BA16" s="350" t="s">
        <v>168</v>
      </c>
      <c r="BB16" s="419"/>
      <c r="BC16" s="420"/>
      <c r="BD16" s="350" t="s">
        <v>168</v>
      </c>
      <c r="BE16" s="419"/>
      <c r="BF16" s="420"/>
      <c r="BG16" s="350" t="s">
        <v>168</v>
      </c>
      <c r="BH16" s="419"/>
      <c r="BI16" s="420"/>
      <c r="BJ16" s="350" t="s">
        <v>168</v>
      </c>
    </row>
    <row r="17" spans="1:62" s="345" customFormat="1" ht="13.5" customHeight="1">
      <c r="A17" s="368">
        <v>42</v>
      </c>
      <c r="B17" s="358">
        <f t="shared" si="19"/>
      </c>
      <c r="C17" s="346">
        <f t="shared" si="20"/>
      </c>
      <c r="D17" s="350" t="str">
        <f t="shared" si="21"/>
        <v> </v>
      </c>
      <c r="E17" s="348">
        <f t="shared" si="0"/>
        <v>174</v>
      </c>
      <c r="F17" s="349">
        <f t="shared" si="0"/>
      </c>
      <c r="G17" s="350">
        <f t="shared" si="1"/>
        <v>11</v>
      </c>
      <c r="H17" s="348">
        <f t="shared" si="2"/>
        <v>184</v>
      </c>
      <c r="I17" s="349">
        <f t="shared" si="2"/>
      </c>
      <c r="J17" s="350">
        <f t="shared" si="3"/>
        <v>9</v>
      </c>
      <c r="K17" s="348">
        <f t="shared" si="4"/>
        <v>252</v>
      </c>
      <c r="L17" s="349">
        <f t="shared" si="4"/>
        <v>252</v>
      </c>
      <c r="M17" s="350">
        <f t="shared" si="5"/>
        <v>7</v>
      </c>
      <c r="N17" s="348">
        <f t="shared" si="6"/>
        <v>355</v>
      </c>
      <c r="O17" s="349">
        <f t="shared" si="7"/>
      </c>
      <c r="P17" s="350">
        <f t="shared" si="8"/>
        <v>7</v>
      </c>
      <c r="Q17" s="348">
        <f t="shared" si="9"/>
      </c>
      <c r="R17" s="349">
        <f t="shared" si="9"/>
      </c>
      <c r="S17" s="350" t="str">
        <f t="shared" si="10"/>
        <v> </v>
      </c>
      <c r="T17" s="348">
        <f t="shared" si="11"/>
      </c>
      <c r="U17" s="349">
        <f t="shared" si="11"/>
      </c>
      <c r="V17" s="350" t="str">
        <f t="shared" si="12"/>
        <v> </v>
      </c>
      <c r="W17" s="348">
        <f t="shared" si="13"/>
      </c>
      <c r="X17" s="349">
        <f t="shared" si="13"/>
      </c>
      <c r="Y17" s="350" t="str">
        <f t="shared" si="14"/>
        <v> </v>
      </c>
      <c r="Z17" s="348">
        <f t="shared" si="15"/>
      </c>
      <c r="AA17" s="349">
        <f t="shared" si="15"/>
      </c>
      <c r="AB17" s="350" t="str">
        <f t="shared" si="16"/>
        <v> </v>
      </c>
      <c r="AC17" s="348">
        <f t="shared" si="17"/>
      </c>
      <c r="AD17" s="349">
        <f t="shared" si="17"/>
      </c>
      <c r="AE17" s="350" t="str">
        <f t="shared" si="18"/>
        <v> </v>
      </c>
      <c r="AF17" s="399">
        <v>42</v>
      </c>
      <c r="AG17" s="413"/>
      <c r="AH17" s="414"/>
      <c r="AI17" s="350" t="s">
        <v>168</v>
      </c>
      <c r="AJ17" s="419">
        <v>174</v>
      </c>
      <c r="AK17" s="420"/>
      <c r="AL17" s="350">
        <v>11</v>
      </c>
      <c r="AM17" s="419">
        <v>184</v>
      </c>
      <c r="AN17" s="420"/>
      <c r="AO17" s="350">
        <v>9</v>
      </c>
      <c r="AP17" s="419">
        <v>252</v>
      </c>
      <c r="AQ17" s="420">
        <v>252</v>
      </c>
      <c r="AR17" s="350">
        <v>7</v>
      </c>
      <c r="AS17" s="419">
        <v>355</v>
      </c>
      <c r="AT17" s="420"/>
      <c r="AU17" s="350">
        <v>7</v>
      </c>
      <c r="AV17" s="419"/>
      <c r="AW17" s="420"/>
      <c r="AX17" s="350" t="s">
        <v>168</v>
      </c>
      <c r="AY17" s="419"/>
      <c r="AZ17" s="420"/>
      <c r="BA17" s="350" t="s">
        <v>168</v>
      </c>
      <c r="BB17" s="419"/>
      <c r="BC17" s="420"/>
      <c r="BD17" s="350" t="s">
        <v>168</v>
      </c>
      <c r="BE17" s="419"/>
      <c r="BF17" s="420"/>
      <c r="BG17" s="350" t="s">
        <v>168</v>
      </c>
      <c r="BH17" s="419"/>
      <c r="BI17" s="420"/>
      <c r="BJ17" s="350" t="s">
        <v>168</v>
      </c>
    </row>
    <row r="18" spans="1:62" s="345" customFormat="1" ht="13.5" customHeight="1">
      <c r="A18" s="368">
        <v>45</v>
      </c>
      <c r="B18" s="358">
        <f t="shared" si="19"/>
      </c>
      <c r="C18" s="346">
        <f t="shared" si="20"/>
      </c>
      <c r="D18" s="350" t="str">
        <f t="shared" si="21"/>
        <v> </v>
      </c>
      <c r="E18" s="348">
        <f t="shared" si="0"/>
        <v>178</v>
      </c>
      <c r="F18" s="349">
        <f t="shared" si="0"/>
      </c>
      <c r="G18" s="350">
        <f t="shared" si="1"/>
        <v>10</v>
      </c>
      <c r="H18" s="348">
        <f t="shared" si="2"/>
        <v>187</v>
      </c>
      <c r="I18" s="349">
        <f t="shared" si="2"/>
      </c>
      <c r="J18" s="350">
        <f t="shared" si="3"/>
        <v>9</v>
      </c>
      <c r="K18" s="348">
        <f t="shared" si="4"/>
        <v>258</v>
      </c>
      <c r="L18" s="349">
        <f t="shared" si="4"/>
      </c>
      <c r="M18" s="350">
        <f t="shared" si="5"/>
        <v>7</v>
      </c>
      <c r="N18" s="348">
        <f t="shared" si="6"/>
        <v>359</v>
      </c>
      <c r="O18" s="349">
        <f t="shared" si="7"/>
      </c>
      <c r="P18" s="350">
        <f t="shared" si="8"/>
        <v>7</v>
      </c>
      <c r="Q18" s="348">
        <f t="shared" si="9"/>
      </c>
      <c r="R18" s="349">
        <f t="shared" si="9"/>
      </c>
      <c r="S18" s="350" t="str">
        <f t="shared" si="10"/>
        <v> </v>
      </c>
      <c r="T18" s="348">
        <f t="shared" si="11"/>
      </c>
      <c r="U18" s="349">
        <f t="shared" si="11"/>
      </c>
      <c r="V18" s="350" t="str">
        <f t="shared" si="12"/>
        <v> </v>
      </c>
      <c r="W18" s="348">
        <f t="shared" si="13"/>
      </c>
      <c r="X18" s="349">
        <f t="shared" si="13"/>
      </c>
      <c r="Y18" s="350" t="str">
        <f t="shared" si="14"/>
        <v> </v>
      </c>
      <c r="Z18" s="348">
        <f t="shared" si="15"/>
      </c>
      <c r="AA18" s="349">
        <f t="shared" si="15"/>
      </c>
      <c r="AB18" s="350" t="str">
        <f t="shared" si="16"/>
        <v> </v>
      </c>
      <c r="AC18" s="348">
        <f t="shared" si="17"/>
      </c>
      <c r="AD18" s="349">
        <f t="shared" si="17"/>
      </c>
      <c r="AE18" s="350" t="str">
        <f t="shared" si="18"/>
        <v> </v>
      </c>
      <c r="AF18" s="399">
        <v>45</v>
      </c>
      <c r="AG18" s="413"/>
      <c r="AH18" s="414"/>
      <c r="AI18" s="350" t="s">
        <v>168</v>
      </c>
      <c r="AJ18" s="419">
        <v>178</v>
      </c>
      <c r="AK18" s="420"/>
      <c r="AL18" s="350">
        <v>10</v>
      </c>
      <c r="AM18" s="419">
        <v>187</v>
      </c>
      <c r="AN18" s="420"/>
      <c r="AO18" s="350">
        <v>9</v>
      </c>
      <c r="AP18" s="419">
        <v>258</v>
      </c>
      <c r="AQ18" s="420"/>
      <c r="AR18" s="350">
        <v>7</v>
      </c>
      <c r="AS18" s="419">
        <v>359</v>
      </c>
      <c r="AT18" s="420"/>
      <c r="AU18" s="350">
        <v>7</v>
      </c>
      <c r="AV18" s="419"/>
      <c r="AW18" s="420"/>
      <c r="AX18" s="350" t="s">
        <v>168</v>
      </c>
      <c r="AY18" s="419"/>
      <c r="AZ18" s="420"/>
      <c r="BA18" s="350" t="s">
        <v>168</v>
      </c>
      <c r="BB18" s="419"/>
      <c r="BC18" s="420"/>
      <c r="BD18" s="350" t="s">
        <v>168</v>
      </c>
      <c r="BE18" s="419"/>
      <c r="BF18" s="420"/>
      <c r="BG18" s="350" t="s">
        <v>168</v>
      </c>
      <c r="BH18" s="419"/>
      <c r="BI18" s="420"/>
      <c r="BJ18" s="350" t="s">
        <v>168</v>
      </c>
    </row>
    <row r="19" spans="1:62" s="345" customFormat="1" ht="13.5" customHeight="1">
      <c r="A19" s="368">
        <v>48</v>
      </c>
      <c r="B19" s="358">
        <f t="shared" si="19"/>
      </c>
      <c r="C19" s="346">
        <f t="shared" si="20"/>
        <v>178</v>
      </c>
      <c r="D19" s="350">
        <f t="shared" si="21"/>
        <v>11</v>
      </c>
      <c r="E19" s="348">
        <f t="shared" si="0"/>
        <v>180</v>
      </c>
      <c r="F19" s="349">
        <f t="shared" si="0"/>
      </c>
      <c r="G19" s="350">
        <f t="shared" si="1"/>
        <v>10</v>
      </c>
      <c r="H19" s="348">
        <f t="shared" si="2"/>
        <v>190</v>
      </c>
      <c r="I19" s="349">
        <f t="shared" si="2"/>
      </c>
      <c r="J19" s="350">
        <f t="shared" si="3"/>
        <v>9</v>
      </c>
      <c r="K19" s="348">
        <f t="shared" si="4"/>
        <v>263</v>
      </c>
      <c r="L19" s="349">
        <f t="shared" si="4"/>
      </c>
      <c r="M19" s="350">
        <f t="shared" si="5"/>
        <v>7</v>
      </c>
      <c r="N19" s="348">
        <f t="shared" si="6"/>
        <v>360</v>
      </c>
      <c r="O19" s="349">
        <f t="shared" si="7"/>
      </c>
      <c r="P19" s="350">
        <f t="shared" si="8"/>
        <v>6</v>
      </c>
      <c r="Q19" s="348">
        <f t="shared" si="9"/>
      </c>
      <c r="R19" s="349">
        <f t="shared" si="9"/>
      </c>
      <c r="S19" s="350" t="str">
        <f t="shared" si="10"/>
        <v> </v>
      </c>
      <c r="T19" s="348">
        <f t="shared" si="11"/>
      </c>
      <c r="U19" s="349">
        <f t="shared" si="11"/>
      </c>
      <c r="V19" s="350" t="str">
        <f t="shared" si="12"/>
        <v> </v>
      </c>
      <c r="W19" s="348">
        <f t="shared" si="13"/>
      </c>
      <c r="X19" s="349">
        <f t="shared" si="13"/>
      </c>
      <c r="Y19" s="350" t="str">
        <f t="shared" si="14"/>
        <v> </v>
      </c>
      <c r="Z19" s="348">
        <f t="shared" si="15"/>
      </c>
      <c r="AA19" s="349">
        <f t="shared" si="15"/>
      </c>
      <c r="AB19" s="350" t="str">
        <f t="shared" si="16"/>
        <v> </v>
      </c>
      <c r="AC19" s="348">
        <f t="shared" si="17"/>
      </c>
      <c r="AD19" s="349">
        <f t="shared" si="17"/>
      </c>
      <c r="AE19" s="350" t="str">
        <f t="shared" si="18"/>
        <v> </v>
      </c>
      <c r="AF19" s="399">
        <v>48</v>
      </c>
      <c r="AG19" s="413"/>
      <c r="AH19" s="414">
        <v>178</v>
      </c>
      <c r="AI19" s="350">
        <v>11</v>
      </c>
      <c r="AJ19" s="419">
        <v>180</v>
      </c>
      <c r="AK19" s="420"/>
      <c r="AL19" s="350">
        <v>10</v>
      </c>
      <c r="AM19" s="419">
        <v>190</v>
      </c>
      <c r="AN19" s="420"/>
      <c r="AO19" s="350">
        <v>9</v>
      </c>
      <c r="AP19" s="419">
        <v>263</v>
      </c>
      <c r="AQ19" s="420"/>
      <c r="AR19" s="350">
        <v>7</v>
      </c>
      <c r="AS19" s="419">
        <v>360</v>
      </c>
      <c r="AT19" s="420"/>
      <c r="AU19" s="350">
        <v>6</v>
      </c>
      <c r="AV19" s="419"/>
      <c r="AW19" s="420"/>
      <c r="AX19" s="350" t="s">
        <v>168</v>
      </c>
      <c r="AY19" s="419"/>
      <c r="AZ19" s="420"/>
      <c r="BA19" s="350" t="s">
        <v>168</v>
      </c>
      <c r="BB19" s="419"/>
      <c r="BC19" s="420"/>
      <c r="BD19" s="350" t="s">
        <v>168</v>
      </c>
      <c r="BE19" s="419"/>
      <c r="BF19" s="420"/>
      <c r="BG19" s="350" t="s">
        <v>168</v>
      </c>
      <c r="BH19" s="419"/>
      <c r="BI19" s="420"/>
      <c r="BJ19" s="350" t="s">
        <v>168</v>
      </c>
    </row>
    <row r="20" spans="1:62" s="345" customFormat="1" ht="13.5" customHeight="1">
      <c r="A20" s="368">
        <v>54</v>
      </c>
      <c r="B20" s="358">
        <f t="shared" si="19"/>
      </c>
      <c r="C20" s="346">
        <f t="shared" si="20"/>
      </c>
      <c r="D20" s="350" t="str">
        <f t="shared" si="21"/>
        <v> </v>
      </c>
      <c r="E20" s="348">
        <f t="shared" si="0"/>
        <v>184</v>
      </c>
      <c r="F20" s="349">
        <f t="shared" si="0"/>
      </c>
      <c r="G20" s="350">
        <f t="shared" si="1"/>
        <v>9</v>
      </c>
      <c r="H20" s="348">
        <f t="shared" si="2"/>
        <v>192</v>
      </c>
      <c r="I20" s="349">
        <f t="shared" si="2"/>
      </c>
      <c r="J20" s="350">
        <f t="shared" si="3"/>
        <v>8</v>
      </c>
      <c r="K20" s="348">
        <f t="shared" si="4"/>
        <v>278</v>
      </c>
      <c r="L20" s="349">
        <f t="shared" si="4"/>
      </c>
      <c r="M20" s="350">
        <f t="shared" si="5"/>
        <v>7</v>
      </c>
      <c r="N20" s="348">
        <f t="shared" si="6"/>
        <v>368</v>
      </c>
      <c r="O20" s="349">
        <f t="shared" si="7"/>
      </c>
      <c r="P20" s="350">
        <f t="shared" si="8"/>
        <v>6</v>
      </c>
      <c r="Q20" s="348">
        <f t="shared" si="9"/>
      </c>
      <c r="R20" s="349">
        <f t="shared" si="9"/>
      </c>
      <c r="S20" s="350" t="str">
        <f t="shared" si="10"/>
        <v> </v>
      </c>
      <c r="T20" s="348">
        <f t="shared" si="11"/>
      </c>
      <c r="U20" s="349">
        <f t="shared" si="11"/>
      </c>
      <c r="V20" s="350" t="str">
        <f t="shared" si="12"/>
        <v> </v>
      </c>
      <c r="W20" s="348">
        <f t="shared" si="13"/>
      </c>
      <c r="X20" s="349">
        <f t="shared" si="13"/>
      </c>
      <c r="Y20" s="350" t="str">
        <f t="shared" si="14"/>
        <v> </v>
      </c>
      <c r="Z20" s="348">
        <f t="shared" si="15"/>
      </c>
      <c r="AA20" s="349">
        <f t="shared" si="15"/>
      </c>
      <c r="AB20" s="350" t="str">
        <f t="shared" si="16"/>
        <v> </v>
      </c>
      <c r="AC20" s="348">
        <f t="shared" si="17"/>
      </c>
      <c r="AD20" s="349">
        <f t="shared" si="17"/>
      </c>
      <c r="AE20" s="350" t="str">
        <f t="shared" si="18"/>
        <v> </v>
      </c>
      <c r="AF20" s="399">
        <v>54</v>
      </c>
      <c r="AG20" s="413"/>
      <c r="AH20" s="414"/>
      <c r="AI20" s="350" t="s">
        <v>168</v>
      </c>
      <c r="AJ20" s="419">
        <v>184</v>
      </c>
      <c r="AK20" s="420"/>
      <c r="AL20" s="350">
        <v>9</v>
      </c>
      <c r="AM20" s="419">
        <v>192</v>
      </c>
      <c r="AN20" s="420"/>
      <c r="AO20" s="350">
        <v>8</v>
      </c>
      <c r="AP20" s="419">
        <v>278</v>
      </c>
      <c r="AQ20" s="420"/>
      <c r="AR20" s="350">
        <v>7</v>
      </c>
      <c r="AS20" s="419">
        <v>368</v>
      </c>
      <c r="AT20" s="420"/>
      <c r="AU20" s="350">
        <v>6</v>
      </c>
      <c r="AV20" s="419"/>
      <c r="AW20" s="420"/>
      <c r="AX20" s="350" t="s">
        <v>168</v>
      </c>
      <c r="AY20" s="419"/>
      <c r="AZ20" s="420"/>
      <c r="BA20" s="350" t="s">
        <v>168</v>
      </c>
      <c r="BB20" s="419"/>
      <c r="BC20" s="420"/>
      <c r="BD20" s="350" t="s">
        <v>168</v>
      </c>
      <c r="BE20" s="419"/>
      <c r="BF20" s="420"/>
      <c r="BG20" s="350" t="s">
        <v>168</v>
      </c>
      <c r="BH20" s="419"/>
      <c r="BI20" s="420"/>
      <c r="BJ20" s="350" t="s">
        <v>168</v>
      </c>
    </row>
    <row r="21" spans="1:62" s="345" customFormat="1" ht="13.5" customHeight="1">
      <c r="A21" s="368">
        <v>57</v>
      </c>
      <c r="B21" s="358">
        <f t="shared" si="19"/>
      </c>
      <c r="C21" s="346">
        <f t="shared" si="20"/>
      </c>
      <c r="D21" s="350" t="str">
        <f t="shared" si="21"/>
        <v> </v>
      </c>
      <c r="E21" s="348">
        <f t="shared" si="0"/>
        <v>189</v>
      </c>
      <c r="F21" s="349">
        <f t="shared" si="0"/>
      </c>
      <c r="G21" s="350">
        <f t="shared" si="1"/>
        <v>9</v>
      </c>
      <c r="H21" s="348">
        <f t="shared" si="2"/>
        <v>195</v>
      </c>
      <c r="I21" s="349">
        <f t="shared" si="2"/>
      </c>
      <c r="J21" s="350">
        <f t="shared" si="3"/>
        <v>8</v>
      </c>
      <c r="K21" s="348">
        <f t="shared" si="4"/>
        <v>282</v>
      </c>
      <c r="L21" s="349">
        <f t="shared" si="4"/>
      </c>
      <c r="M21" s="350">
        <f t="shared" si="5"/>
        <v>7</v>
      </c>
      <c r="N21" s="348">
        <f t="shared" si="6"/>
        <v>369.99999999999994</v>
      </c>
      <c r="O21" s="349">
        <f t="shared" si="7"/>
        <v>369.99999999999994</v>
      </c>
      <c r="P21" s="350">
        <f t="shared" si="8"/>
        <v>6</v>
      </c>
      <c r="Q21" s="348">
        <f t="shared" si="9"/>
        <v>502</v>
      </c>
      <c r="R21" s="349">
        <f t="shared" si="9"/>
        <v>502</v>
      </c>
      <c r="S21" s="350">
        <f t="shared" si="10"/>
        <v>5</v>
      </c>
      <c r="T21" s="348">
        <f t="shared" si="11"/>
        <v>602</v>
      </c>
      <c r="U21" s="349">
        <f t="shared" si="11"/>
        <v>602</v>
      </c>
      <c r="V21" s="350">
        <f t="shared" si="12"/>
        <v>5</v>
      </c>
      <c r="W21" s="348">
        <f t="shared" si="13"/>
        <v>699</v>
      </c>
      <c r="X21" s="349">
        <f t="shared" si="13"/>
        <v>699</v>
      </c>
      <c r="Y21" s="350">
        <f t="shared" si="14"/>
        <v>4</v>
      </c>
      <c r="Z21" s="348">
        <f t="shared" si="15"/>
      </c>
      <c r="AA21" s="349">
        <f t="shared" si="15"/>
        <v>734</v>
      </c>
      <c r="AB21" s="350">
        <f t="shared" si="16"/>
        <v>3</v>
      </c>
      <c r="AC21" s="348">
        <f t="shared" si="17"/>
      </c>
      <c r="AD21" s="349">
        <f t="shared" si="17"/>
        <v>871</v>
      </c>
      <c r="AE21" s="350">
        <f t="shared" si="18"/>
        <v>3</v>
      </c>
      <c r="AF21" s="399">
        <v>57</v>
      </c>
      <c r="AG21" s="413"/>
      <c r="AH21" s="414"/>
      <c r="AI21" s="350" t="s">
        <v>168</v>
      </c>
      <c r="AJ21" s="419">
        <v>189</v>
      </c>
      <c r="AK21" s="420"/>
      <c r="AL21" s="350">
        <v>9</v>
      </c>
      <c r="AM21" s="419">
        <v>195</v>
      </c>
      <c r="AN21" s="420"/>
      <c r="AO21" s="350">
        <v>8</v>
      </c>
      <c r="AP21" s="419">
        <v>282</v>
      </c>
      <c r="AQ21" s="420"/>
      <c r="AR21" s="350">
        <v>7</v>
      </c>
      <c r="AS21" s="419">
        <v>369.99999999999994</v>
      </c>
      <c r="AT21" s="420">
        <v>369.99999999999994</v>
      </c>
      <c r="AU21" s="350">
        <v>6</v>
      </c>
      <c r="AV21" s="419">
        <v>502</v>
      </c>
      <c r="AW21" s="420">
        <v>502</v>
      </c>
      <c r="AX21" s="350">
        <v>5</v>
      </c>
      <c r="AY21" s="419">
        <v>602</v>
      </c>
      <c r="AZ21" s="420">
        <v>602</v>
      </c>
      <c r="BA21" s="350">
        <v>5</v>
      </c>
      <c r="BB21" s="419">
        <v>699</v>
      </c>
      <c r="BC21" s="420">
        <v>699</v>
      </c>
      <c r="BD21" s="350">
        <v>4</v>
      </c>
      <c r="BE21" s="419"/>
      <c r="BF21" s="420">
        <v>734</v>
      </c>
      <c r="BG21" s="350">
        <v>3</v>
      </c>
      <c r="BH21" s="419"/>
      <c r="BI21" s="420">
        <v>871</v>
      </c>
      <c r="BJ21" s="350">
        <v>3</v>
      </c>
    </row>
    <row r="22" spans="1:62" s="345" customFormat="1" ht="13.5" customHeight="1">
      <c r="A22" s="368">
        <v>60</v>
      </c>
      <c r="B22" s="358">
        <f t="shared" si="19"/>
      </c>
      <c r="C22" s="346">
        <f t="shared" si="20"/>
        <v>190</v>
      </c>
      <c r="D22" s="350">
        <f t="shared" si="21"/>
        <v>10</v>
      </c>
      <c r="E22" s="348">
        <f t="shared" si="0"/>
        <v>191</v>
      </c>
      <c r="F22" s="349">
        <f t="shared" si="0"/>
      </c>
      <c r="G22" s="350">
        <f t="shared" si="1"/>
        <v>9</v>
      </c>
      <c r="H22" s="348">
        <f t="shared" si="2"/>
        <v>196</v>
      </c>
      <c r="I22" s="349">
        <f t="shared" si="2"/>
        <v>196</v>
      </c>
      <c r="J22" s="350">
        <f t="shared" si="3"/>
        <v>8</v>
      </c>
      <c r="K22" s="348">
        <f t="shared" si="4"/>
        <v>291</v>
      </c>
      <c r="L22" s="349">
        <f t="shared" si="4"/>
      </c>
      <c r="M22" s="350">
        <f t="shared" si="5"/>
        <v>7</v>
      </c>
      <c r="N22" s="348">
        <f t="shared" si="6"/>
        <v>376</v>
      </c>
      <c r="O22" s="349">
        <f t="shared" si="7"/>
      </c>
      <c r="P22" s="350">
        <f t="shared" si="8"/>
        <v>6</v>
      </c>
      <c r="Q22" s="348">
        <f t="shared" si="9"/>
        <v>504</v>
      </c>
      <c r="R22" s="349">
        <f t="shared" si="9"/>
        <v>504</v>
      </c>
      <c r="S22" s="350">
        <f t="shared" si="10"/>
        <v>5</v>
      </c>
      <c r="T22" s="348">
        <f t="shared" si="11"/>
        <v>603</v>
      </c>
      <c r="U22" s="349">
        <f t="shared" si="11"/>
        <v>603</v>
      </c>
      <c r="V22" s="350">
        <f t="shared" si="12"/>
        <v>4</v>
      </c>
      <c r="W22" s="348">
        <f t="shared" si="13"/>
        <v>707</v>
      </c>
      <c r="X22" s="349">
        <f t="shared" si="13"/>
        <v>707</v>
      </c>
      <c r="Y22" s="350">
        <f t="shared" si="14"/>
        <v>4</v>
      </c>
      <c r="Z22" s="348">
        <f t="shared" si="15"/>
      </c>
      <c r="AA22" s="349">
        <f t="shared" si="15"/>
        <v>759</v>
      </c>
      <c r="AB22" s="350">
        <f t="shared" si="16"/>
        <v>3</v>
      </c>
      <c r="AC22" s="348">
        <f t="shared" si="17"/>
      </c>
      <c r="AD22" s="349">
        <f t="shared" si="17"/>
        <v>919</v>
      </c>
      <c r="AE22" s="350">
        <f t="shared" si="18"/>
        <v>3</v>
      </c>
      <c r="AF22" s="399">
        <v>60</v>
      </c>
      <c r="AG22" s="413"/>
      <c r="AH22" s="414">
        <v>190</v>
      </c>
      <c r="AI22" s="350">
        <v>10</v>
      </c>
      <c r="AJ22" s="419">
        <v>191</v>
      </c>
      <c r="AK22" s="420"/>
      <c r="AL22" s="350">
        <v>9</v>
      </c>
      <c r="AM22" s="419">
        <v>196</v>
      </c>
      <c r="AN22" s="420">
        <v>196</v>
      </c>
      <c r="AO22" s="350">
        <v>8</v>
      </c>
      <c r="AP22" s="419">
        <v>291</v>
      </c>
      <c r="AQ22" s="420"/>
      <c r="AR22" s="350">
        <v>7</v>
      </c>
      <c r="AS22" s="419">
        <v>376</v>
      </c>
      <c r="AT22" s="420"/>
      <c r="AU22" s="350">
        <v>6</v>
      </c>
      <c r="AV22" s="419">
        <v>504</v>
      </c>
      <c r="AW22" s="420">
        <v>504</v>
      </c>
      <c r="AX22" s="350">
        <v>5</v>
      </c>
      <c r="AY22" s="419">
        <v>603</v>
      </c>
      <c r="AZ22" s="420">
        <v>603</v>
      </c>
      <c r="BA22" s="350">
        <v>4</v>
      </c>
      <c r="BB22" s="419">
        <v>707</v>
      </c>
      <c r="BC22" s="420">
        <v>707</v>
      </c>
      <c r="BD22" s="350">
        <v>4</v>
      </c>
      <c r="BE22" s="419"/>
      <c r="BF22" s="420">
        <v>759</v>
      </c>
      <c r="BG22" s="350">
        <v>3</v>
      </c>
      <c r="BH22" s="419"/>
      <c r="BI22" s="420">
        <v>919</v>
      </c>
      <c r="BJ22" s="350">
        <v>3</v>
      </c>
    </row>
    <row r="23" spans="1:62" s="345" customFormat="1" ht="13.5" customHeight="1">
      <c r="A23" s="368">
        <v>64</v>
      </c>
      <c r="B23" s="358">
        <f t="shared" si="19"/>
      </c>
      <c r="C23" s="346">
        <f t="shared" si="20"/>
      </c>
      <c r="D23" s="350" t="str">
        <f t="shared" si="21"/>
        <v> </v>
      </c>
      <c r="E23" s="348">
        <f t="shared" si="0"/>
        <v>200</v>
      </c>
      <c r="F23" s="349">
        <f t="shared" si="0"/>
      </c>
      <c r="G23" s="350">
        <f t="shared" si="1"/>
        <v>8</v>
      </c>
      <c r="H23" s="348">
        <f t="shared" si="2"/>
        <v>206</v>
      </c>
      <c r="I23" s="349">
        <f t="shared" si="2"/>
      </c>
      <c r="J23" s="350">
        <f t="shared" si="3"/>
        <v>7</v>
      </c>
      <c r="K23" s="348">
        <f t="shared" si="4"/>
        <v>302</v>
      </c>
      <c r="L23" s="349">
        <f t="shared" si="4"/>
      </c>
      <c r="M23" s="350">
        <f t="shared" si="5"/>
        <v>7</v>
      </c>
      <c r="N23" s="348">
        <f t="shared" si="6"/>
      </c>
      <c r="O23" s="349">
        <f t="shared" si="7"/>
      </c>
      <c r="P23" s="350" t="str">
        <f t="shared" si="8"/>
        <v> </v>
      </c>
      <c r="Q23" s="348">
        <f t="shared" si="9"/>
      </c>
      <c r="R23" s="349">
        <f t="shared" si="9"/>
      </c>
      <c r="S23" s="350" t="str">
        <f t="shared" si="10"/>
        <v> </v>
      </c>
      <c r="T23" s="348">
        <f t="shared" si="11"/>
      </c>
      <c r="U23" s="349">
        <f t="shared" si="11"/>
      </c>
      <c r="V23" s="350" t="str">
        <f t="shared" si="12"/>
        <v> </v>
      </c>
      <c r="W23" s="348">
        <f t="shared" si="13"/>
      </c>
      <c r="X23" s="349">
        <f t="shared" si="13"/>
      </c>
      <c r="Y23" s="350" t="str">
        <f t="shared" si="14"/>
        <v> </v>
      </c>
      <c r="Z23" s="348">
        <f t="shared" si="15"/>
      </c>
      <c r="AA23" s="349">
        <f t="shared" si="15"/>
      </c>
      <c r="AB23" s="350" t="str">
        <f t="shared" si="16"/>
        <v> </v>
      </c>
      <c r="AC23" s="348">
        <f t="shared" si="17"/>
      </c>
      <c r="AD23" s="349">
        <f t="shared" si="17"/>
      </c>
      <c r="AE23" s="350" t="str">
        <f t="shared" si="18"/>
        <v> </v>
      </c>
      <c r="AF23" s="399">
        <v>64</v>
      </c>
      <c r="AG23" s="413"/>
      <c r="AH23" s="414"/>
      <c r="AI23" s="350" t="s">
        <v>168</v>
      </c>
      <c r="AJ23" s="419">
        <v>200</v>
      </c>
      <c r="AK23" s="420"/>
      <c r="AL23" s="350">
        <v>8</v>
      </c>
      <c r="AM23" s="419">
        <v>206</v>
      </c>
      <c r="AN23" s="420"/>
      <c r="AO23" s="350">
        <v>7</v>
      </c>
      <c r="AP23" s="419">
        <v>302</v>
      </c>
      <c r="AQ23" s="420"/>
      <c r="AR23" s="350">
        <v>7</v>
      </c>
      <c r="AS23" s="419"/>
      <c r="AT23" s="420"/>
      <c r="AU23" s="350" t="s">
        <v>168</v>
      </c>
      <c r="AV23" s="419"/>
      <c r="AW23" s="420"/>
      <c r="AX23" s="350" t="s">
        <v>168</v>
      </c>
      <c r="AY23" s="419"/>
      <c r="AZ23" s="420"/>
      <c r="BA23" s="350" t="s">
        <v>168</v>
      </c>
      <c r="BB23" s="419"/>
      <c r="BC23" s="420"/>
      <c r="BD23" s="350" t="s">
        <v>168</v>
      </c>
      <c r="BE23" s="419"/>
      <c r="BF23" s="420"/>
      <c r="BG23" s="350" t="s">
        <v>168</v>
      </c>
      <c r="BH23" s="419"/>
      <c r="BI23" s="420"/>
      <c r="BJ23" s="350" t="s">
        <v>168</v>
      </c>
    </row>
    <row r="24" spans="1:62" s="345" customFormat="1" ht="13.5" customHeight="1">
      <c r="A24" s="368">
        <v>70</v>
      </c>
      <c r="B24" s="358">
        <f t="shared" si="19"/>
      </c>
      <c r="C24" s="346">
        <f t="shared" si="20"/>
      </c>
      <c r="D24" s="350" t="str">
        <f t="shared" si="21"/>
        <v> </v>
      </c>
      <c r="E24" s="348">
        <f t="shared" si="0"/>
      </c>
      <c r="F24" s="349">
        <f t="shared" si="0"/>
      </c>
      <c r="G24" s="350" t="str">
        <f t="shared" si="1"/>
        <v> </v>
      </c>
      <c r="H24" s="348">
        <f t="shared" si="2"/>
      </c>
      <c r="I24" s="349">
        <f t="shared" si="2"/>
      </c>
      <c r="J24" s="350" t="str">
        <f t="shared" si="3"/>
        <v> </v>
      </c>
      <c r="K24" s="348">
        <f t="shared" si="4"/>
        <v>340</v>
      </c>
      <c r="L24" s="349">
        <f t="shared" si="4"/>
      </c>
      <c r="M24" s="350">
        <f t="shared" si="5"/>
        <v>6</v>
      </c>
      <c r="N24" s="348">
        <f t="shared" si="6"/>
        <v>423</v>
      </c>
      <c r="O24" s="349">
        <f t="shared" si="7"/>
        <v>423</v>
      </c>
      <c r="P24" s="350">
        <f t="shared" si="8"/>
        <v>5</v>
      </c>
      <c r="Q24" s="348">
        <f t="shared" si="9"/>
        <v>537</v>
      </c>
      <c r="R24" s="349">
        <f t="shared" si="9"/>
        <v>537</v>
      </c>
      <c r="S24" s="350">
        <f t="shared" si="10"/>
        <v>5</v>
      </c>
      <c r="T24" s="348">
        <f t="shared" si="11"/>
        <v>642</v>
      </c>
      <c r="U24" s="349">
        <f t="shared" si="11"/>
        <v>642</v>
      </c>
      <c r="V24" s="350">
        <f t="shared" si="12"/>
        <v>4</v>
      </c>
      <c r="W24" s="348">
        <f t="shared" si="13"/>
        <v>729</v>
      </c>
      <c r="X24" s="349">
        <f t="shared" si="13"/>
        <v>729</v>
      </c>
      <c r="Y24" s="350">
        <f t="shared" si="14"/>
        <v>4</v>
      </c>
      <c r="Z24" s="348">
        <f t="shared" si="15"/>
      </c>
      <c r="AA24" s="349">
        <f t="shared" si="15"/>
        <v>789</v>
      </c>
      <c r="AB24" s="350">
        <f t="shared" si="16"/>
        <v>3</v>
      </c>
      <c r="AC24" s="348">
        <f t="shared" si="17"/>
      </c>
      <c r="AD24" s="349">
        <f t="shared" si="17"/>
        <v>961</v>
      </c>
      <c r="AE24" s="350">
        <f t="shared" si="18"/>
        <v>3</v>
      </c>
      <c r="AF24" s="399">
        <v>70</v>
      </c>
      <c r="AG24" s="413"/>
      <c r="AH24" s="414"/>
      <c r="AI24" s="350" t="s">
        <v>168</v>
      </c>
      <c r="AJ24" s="419"/>
      <c r="AK24" s="420"/>
      <c r="AL24" s="350" t="s">
        <v>168</v>
      </c>
      <c r="AM24" s="419"/>
      <c r="AN24" s="420"/>
      <c r="AO24" s="350" t="s">
        <v>168</v>
      </c>
      <c r="AP24" s="419">
        <v>340</v>
      </c>
      <c r="AQ24" s="420"/>
      <c r="AR24" s="350">
        <v>6</v>
      </c>
      <c r="AS24" s="419">
        <v>423</v>
      </c>
      <c r="AT24" s="420">
        <v>423</v>
      </c>
      <c r="AU24" s="350">
        <v>5</v>
      </c>
      <c r="AV24" s="419">
        <v>537</v>
      </c>
      <c r="AW24" s="420">
        <v>537</v>
      </c>
      <c r="AX24" s="350">
        <v>5</v>
      </c>
      <c r="AY24" s="419">
        <v>642</v>
      </c>
      <c r="AZ24" s="420">
        <v>642</v>
      </c>
      <c r="BA24" s="350">
        <v>4</v>
      </c>
      <c r="BB24" s="419">
        <v>729</v>
      </c>
      <c r="BC24" s="420">
        <v>729</v>
      </c>
      <c r="BD24" s="350">
        <v>4</v>
      </c>
      <c r="BE24" s="419"/>
      <c r="BF24" s="420">
        <v>789</v>
      </c>
      <c r="BG24" s="350">
        <v>3</v>
      </c>
      <c r="BH24" s="419"/>
      <c r="BI24" s="420">
        <v>961</v>
      </c>
      <c r="BJ24" s="350">
        <v>3</v>
      </c>
    </row>
    <row r="25" spans="1:62" s="345" customFormat="1" ht="13.5" customHeight="1">
      <c r="A25" s="368">
        <v>76</v>
      </c>
      <c r="B25" s="358">
        <f t="shared" si="19"/>
      </c>
      <c r="C25" s="346">
        <f t="shared" si="20"/>
        <v>210</v>
      </c>
      <c r="D25" s="350" t="str">
        <f t="shared" si="21"/>
        <v> </v>
      </c>
      <c r="E25" s="348">
        <f t="shared" si="0"/>
        <v>212</v>
      </c>
      <c r="F25" s="349">
        <f t="shared" si="0"/>
      </c>
      <c r="G25" s="350">
        <f t="shared" si="1"/>
        <v>7</v>
      </c>
      <c r="H25" s="348">
        <f t="shared" si="2"/>
        <v>224</v>
      </c>
      <c r="I25" s="349">
        <f t="shared" si="2"/>
      </c>
      <c r="J25" s="350">
        <f t="shared" si="3"/>
        <v>6</v>
      </c>
      <c r="K25" s="348">
        <f t="shared" si="4"/>
        <v>346</v>
      </c>
      <c r="L25" s="349">
        <f t="shared" si="4"/>
      </c>
      <c r="M25" s="350">
        <f t="shared" si="5"/>
        <v>6</v>
      </c>
      <c r="N25" s="348">
        <f t="shared" si="6"/>
        <v>439.00000000000006</v>
      </c>
      <c r="O25" s="349">
        <f t="shared" si="7"/>
        <v>439.00000000000006</v>
      </c>
      <c r="P25" s="350">
        <f t="shared" si="8"/>
        <v>5</v>
      </c>
      <c r="Q25" s="348">
        <f t="shared" si="9"/>
        <v>548</v>
      </c>
      <c r="R25" s="349">
        <f t="shared" si="9"/>
        <v>548</v>
      </c>
      <c r="S25" s="350">
        <f t="shared" si="10"/>
        <v>4</v>
      </c>
      <c r="T25" s="348">
        <f t="shared" si="11"/>
        <v>645.9999999999999</v>
      </c>
      <c r="U25" s="349">
        <f>IF(AZ25*(1-$AE$7)&lt;&gt;0,AZ25*(1-$AE$7),"")</f>
        <v>645.9999999999999</v>
      </c>
      <c r="V25" s="350">
        <f t="shared" si="12"/>
        <v>4</v>
      </c>
      <c r="W25" s="348">
        <f t="shared" si="13"/>
        <v>746</v>
      </c>
      <c r="X25" s="349">
        <f t="shared" si="13"/>
        <v>746</v>
      </c>
      <c r="Y25" s="350">
        <f t="shared" si="14"/>
        <v>3</v>
      </c>
      <c r="Z25" s="348">
        <f t="shared" si="15"/>
      </c>
      <c r="AA25" s="349">
        <f t="shared" si="15"/>
        <v>830</v>
      </c>
      <c r="AB25" s="350">
        <f t="shared" si="16"/>
        <v>3</v>
      </c>
      <c r="AC25" s="348">
        <f t="shared" si="17"/>
      </c>
      <c r="AD25" s="349">
        <f t="shared" si="17"/>
        <v>986</v>
      </c>
      <c r="AE25" s="350">
        <f t="shared" si="18"/>
        <v>3</v>
      </c>
      <c r="AF25" s="399">
        <v>76</v>
      </c>
      <c r="AG25" s="413"/>
      <c r="AH25" s="414">
        <v>210</v>
      </c>
      <c r="AI25" s="350" t="s">
        <v>168</v>
      </c>
      <c r="AJ25" s="419">
        <v>212</v>
      </c>
      <c r="AK25" s="420"/>
      <c r="AL25" s="350">
        <v>7</v>
      </c>
      <c r="AM25" s="419">
        <v>224</v>
      </c>
      <c r="AN25" s="420"/>
      <c r="AO25" s="350">
        <v>6</v>
      </c>
      <c r="AP25" s="419">
        <v>346</v>
      </c>
      <c r="AQ25" s="420"/>
      <c r="AR25" s="350">
        <v>6</v>
      </c>
      <c r="AS25" s="419">
        <v>439.00000000000006</v>
      </c>
      <c r="AT25" s="420">
        <v>439.00000000000006</v>
      </c>
      <c r="AU25" s="350">
        <v>5</v>
      </c>
      <c r="AV25" s="419">
        <v>548</v>
      </c>
      <c r="AW25" s="420">
        <v>548</v>
      </c>
      <c r="AX25" s="350">
        <v>4</v>
      </c>
      <c r="AY25" s="419">
        <v>645.9999999999999</v>
      </c>
      <c r="AZ25" s="420">
        <v>645.9999999999999</v>
      </c>
      <c r="BA25" s="350">
        <v>4</v>
      </c>
      <c r="BB25" s="419">
        <v>746</v>
      </c>
      <c r="BC25" s="420">
        <v>746</v>
      </c>
      <c r="BD25" s="350">
        <v>3</v>
      </c>
      <c r="BE25" s="419"/>
      <c r="BF25" s="420">
        <v>830</v>
      </c>
      <c r="BG25" s="350">
        <v>3</v>
      </c>
      <c r="BH25" s="419"/>
      <c r="BI25" s="420">
        <v>986</v>
      </c>
      <c r="BJ25" s="350">
        <v>3</v>
      </c>
    </row>
    <row r="26" spans="1:62" s="345" customFormat="1" ht="13.5" customHeight="1">
      <c r="A26" s="368">
        <v>83</v>
      </c>
      <c r="B26" s="358">
        <f t="shared" si="19"/>
      </c>
      <c r="C26" s="346">
        <f t="shared" si="20"/>
      </c>
      <c r="D26" s="350" t="str">
        <f t="shared" si="21"/>
        <v> </v>
      </c>
      <c r="E26" s="348">
        <f aca="true" t="shared" si="22" ref="E26:E40">IF(AJ26*(1-$AE$7)&lt;&gt;0,AJ26*(1-$AE$7),"")</f>
      </c>
      <c r="F26" s="349">
        <f aca="true" t="shared" si="23" ref="F26:F40">IF(AK26*(1-$AE$7)&lt;&gt;0,AK26*(1-$AE$7),"")</f>
      </c>
      <c r="G26" s="350" t="str">
        <f t="shared" si="1"/>
        <v> </v>
      </c>
      <c r="H26" s="348">
        <f aca="true" t="shared" si="24" ref="H26:H40">IF(AM26*(1-$AE$7)&lt;&gt;0,AM26*(1-$AE$7),"")</f>
      </c>
      <c r="I26" s="349">
        <f aca="true" t="shared" si="25" ref="I26:I40">IF(AN26*(1-$AE$7)&lt;&gt;0,AN26*(1-$AE$7),"")</f>
      </c>
      <c r="J26" s="350" t="str">
        <f t="shared" si="3"/>
        <v> </v>
      </c>
      <c r="K26" s="348">
        <f aca="true" t="shared" si="26" ref="K26:K40">IF(AP26*(1-$AE$7)&lt;&gt;0,AP26*(1-$AE$7),"")</f>
      </c>
      <c r="L26" s="349">
        <f aca="true" t="shared" si="27" ref="L26:L40">IF(AQ26*(1-$AE$7)&lt;&gt;0,AQ26*(1-$AE$7),"")</f>
      </c>
      <c r="M26" s="350" t="str">
        <f t="shared" si="5"/>
        <v> </v>
      </c>
      <c r="N26" s="348">
        <f aca="true" t="shared" si="28" ref="N26:N40">IF(AS26*(1-$AE$7)&lt;&gt;0,AS26*(1-$AE$7),"")</f>
      </c>
      <c r="O26" s="349">
        <f aca="true" t="shared" si="29" ref="O26:O40">IF(AT26*(1-$AE$7)&lt;&gt;0,AT26*(1-$AE$7),"")</f>
        <v>446</v>
      </c>
      <c r="P26" s="350">
        <f t="shared" si="8"/>
        <v>5</v>
      </c>
      <c r="Q26" s="348">
        <f aca="true" t="shared" si="30" ref="Q26:Q40">IF(AV26*(1-$AE$7)&lt;&gt;0,AV26*(1-$AE$7),"")</f>
      </c>
      <c r="R26" s="349">
        <f aca="true" t="shared" si="31" ref="R26:R40">IF(AW26*(1-$AE$7)&lt;&gt;0,AW26*(1-$AE$7),"")</f>
        <v>553</v>
      </c>
      <c r="S26" s="350">
        <f t="shared" si="10"/>
        <v>4</v>
      </c>
      <c r="T26" s="348">
        <f aca="true" t="shared" si="32" ref="T26:T40">IF(AY26*(1-$AE$7)&lt;&gt;0,AY26*(1-$AE$7),"")</f>
      </c>
      <c r="U26" s="349">
        <f aca="true" t="shared" si="33" ref="U26:U40">IF(AZ26*(1-$AE$7)&lt;&gt;0,AZ26*(1-$AE$7),"")</f>
        <v>653</v>
      </c>
      <c r="V26" s="350">
        <f t="shared" si="12"/>
        <v>4</v>
      </c>
      <c r="W26" s="348">
        <f aca="true" t="shared" si="34" ref="W26:W40">IF(BB26*(1-$AE$7)&lt;&gt;0,BB26*(1-$AE$7),"")</f>
      </c>
      <c r="X26" s="349">
        <f aca="true" t="shared" si="35" ref="X26:X40">IF(BC26*(1-$AE$7)&lt;&gt;0,BC26*(1-$AE$7),"")</f>
        <v>751.9999999999999</v>
      </c>
      <c r="Y26" s="350">
        <f t="shared" si="14"/>
        <v>3</v>
      </c>
      <c r="Z26" s="348">
        <f aca="true" t="shared" si="36" ref="Z26:Z40">IF(BE26*(1-$AE$7)&lt;&gt;0,BE26*(1-$AE$7),"")</f>
      </c>
      <c r="AA26" s="349">
        <f aca="true" t="shared" si="37" ref="AA26:AA40">IF(BF26*(1-$AE$7)&lt;&gt;0,BF26*(1-$AE$7),"")</f>
        <v>873</v>
      </c>
      <c r="AB26" s="350">
        <f t="shared" si="16"/>
        <v>3</v>
      </c>
      <c r="AC26" s="348">
        <f aca="true" t="shared" si="38" ref="AC26:AC40">IF(BH26*(1-$AE$7)&lt;&gt;0,BH26*(1-$AE$7),"")</f>
      </c>
      <c r="AD26" s="349">
        <f aca="true" t="shared" si="39" ref="AD26:AD40">IF(BI26*(1-$AE$7)&lt;&gt;0,BI26*(1-$AE$7),"")</f>
        <v>1003</v>
      </c>
      <c r="AE26" s="350">
        <f t="shared" si="18"/>
        <v>3</v>
      </c>
      <c r="AF26" s="399">
        <v>83</v>
      </c>
      <c r="AG26" s="413"/>
      <c r="AH26" s="414"/>
      <c r="AI26" s="350" t="s">
        <v>168</v>
      </c>
      <c r="AJ26" s="419"/>
      <c r="AK26" s="420"/>
      <c r="AL26" s="350" t="s">
        <v>168</v>
      </c>
      <c r="AM26" s="419"/>
      <c r="AN26" s="420"/>
      <c r="AO26" s="350" t="s">
        <v>168</v>
      </c>
      <c r="AP26" s="419"/>
      <c r="AQ26" s="420"/>
      <c r="AR26" s="350" t="s">
        <v>168</v>
      </c>
      <c r="AS26" s="419"/>
      <c r="AT26" s="420">
        <v>446</v>
      </c>
      <c r="AU26" s="350">
        <v>5</v>
      </c>
      <c r="AV26" s="419"/>
      <c r="AW26" s="420">
        <v>553</v>
      </c>
      <c r="AX26" s="350">
        <v>4</v>
      </c>
      <c r="AY26" s="419"/>
      <c r="AZ26" s="420">
        <v>653</v>
      </c>
      <c r="BA26" s="350">
        <v>4</v>
      </c>
      <c r="BB26" s="419"/>
      <c r="BC26" s="420">
        <v>751.9999999999999</v>
      </c>
      <c r="BD26" s="350">
        <v>3</v>
      </c>
      <c r="BE26" s="419"/>
      <c r="BF26" s="420">
        <v>873</v>
      </c>
      <c r="BG26" s="350">
        <v>3</v>
      </c>
      <c r="BH26" s="419"/>
      <c r="BI26" s="420">
        <v>1003</v>
      </c>
      <c r="BJ26" s="350">
        <v>3</v>
      </c>
    </row>
    <row r="27" spans="1:62" s="345" customFormat="1" ht="13.5" customHeight="1">
      <c r="A27" s="368">
        <v>89</v>
      </c>
      <c r="B27" s="358">
        <f t="shared" si="19"/>
      </c>
      <c r="C27" s="346">
        <f t="shared" si="20"/>
        <v>231.00000000000003</v>
      </c>
      <c r="D27" s="350" t="str">
        <f t="shared" si="21"/>
        <v> </v>
      </c>
      <c r="E27" s="348">
        <f t="shared" si="22"/>
        <v>236</v>
      </c>
      <c r="F27" s="349">
        <f t="shared" si="23"/>
      </c>
      <c r="G27" s="350">
        <f t="shared" si="1"/>
        <v>6</v>
      </c>
      <c r="H27" s="348">
        <f t="shared" si="24"/>
        <v>259</v>
      </c>
      <c r="I27" s="349">
        <f t="shared" si="25"/>
      </c>
      <c r="J27" s="350">
        <f t="shared" si="3"/>
        <v>6</v>
      </c>
      <c r="K27" s="348">
        <f t="shared" si="26"/>
        <v>376</v>
      </c>
      <c r="L27" s="349">
        <f t="shared" si="27"/>
      </c>
      <c r="M27" s="350">
        <f t="shared" si="5"/>
        <v>5</v>
      </c>
      <c r="N27" s="348">
        <f t="shared" si="28"/>
        <v>459</v>
      </c>
      <c r="O27" s="349">
        <f t="shared" si="29"/>
        <v>459</v>
      </c>
      <c r="P27" s="350">
        <f t="shared" si="8"/>
        <v>5</v>
      </c>
      <c r="Q27" s="348">
        <f t="shared" si="30"/>
        <v>560</v>
      </c>
      <c r="R27" s="349">
        <f t="shared" si="31"/>
        <v>560</v>
      </c>
      <c r="S27" s="350">
        <f t="shared" si="10"/>
        <v>4</v>
      </c>
      <c r="T27" s="348">
        <f t="shared" si="32"/>
        <v>658.0000000000001</v>
      </c>
      <c r="U27" s="349">
        <f t="shared" si="33"/>
        <v>658.0000000000001</v>
      </c>
      <c r="V27" s="350">
        <f t="shared" si="12"/>
        <v>4</v>
      </c>
      <c r="W27" s="348">
        <f t="shared" si="34"/>
        <v>755</v>
      </c>
      <c r="X27" s="349">
        <f t="shared" si="35"/>
        <v>755</v>
      </c>
      <c r="Y27" s="350">
        <f t="shared" si="14"/>
        <v>3</v>
      </c>
      <c r="Z27" s="348">
        <f t="shared" si="36"/>
      </c>
      <c r="AA27" s="349">
        <f t="shared" si="37"/>
        <v>924</v>
      </c>
      <c r="AB27" s="350">
        <f t="shared" si="16"/>
        <v>3</v>
      </c>
      <c r="AC27" s="348">
        <f t="shared" si="38"/>
      </c>
      <c r="AD27" s="349">
        <f t="shared" si="39"/>
        <v>1018.9999999999999</v>
      </c>
      <c r="AE27" s="350">
        <f t="shared" si="18"/>
        <v>3</v>
      </c>
      <c r="AF27" s="399">
        <v>89</v>
      </c>
      <c r="AG27" s="413"/>
      <c r="AH27" s="414">
        <v>231.00000000000003</v>
      </c>
      <c r="AI27" s="350" t="s">
        <v>168</v>
      </c>
      <c r="AJ27" s="419">
        <v>236</v>
      </c>
      <c r="AK27" s="420"/>
      <c r="AL27" s="350">
        <v>6</v>
      </c>
      <c r="AM27" s="419">
        <v>259</v>
      </c>
      <c r="AN27" s="420"/>
      <c r="AO27" s="350">
        <v>6</v>
      </c>
      <c r="AP27" s="419">
        <v>376</v>
      </c>
      <c r="AQ27" s="420"/>
      <c r="AR27" s="350">
        <v>5</v>
      </c>
      <c r="AS27" s="419">
        <v>459</v>
      </c>
      <c r="AT27" s="420">
        <v>459</v>
      </c>
      <c r="AU27" s="350">
        <v>5</v>
      </c>
      <c r="AV27" s="419">
        <v>560</v>
      </c>
      <c r="AW27" s="420">
        <v>560</v>
      </c>
      <c r="AX27" s="350">
        <v>4</v>
      </c>
      <c r="AY27" s="419">
        <v>658.0000000000001</v>
      </c>
      <c r="AZ27" s="420">
        <v>658.0000000000001</v>
      </c>
      <c r="BA27" s="350">
        <v>4</v>
      </c>
      <c r="BB27" s="419">
        <v>755</v>
      </c>
      <c r="BC27" s="420">
        <v>755</v>
      </c>
      <c r="BD27" s="350">
        <v>3</v>
      </c>
      <c r="BE27" s="419"/>
      <c r="BF27" s="420">
        <v>924</v>
      </c>
      <c r="BG27" s="350">
        <v>3</v>
      </c>
      <c r="BH27" s="419"/>
      <c r="BI27" s="420">
        <v>1018.9999999999999</v>
      </c>
      <c r="BJ27" s="350">
        <v>3</v>
      </c>
    </row>
    <row r="28" spans="1:62" s="345" customFormat="1" ht="13.5" customHeight="1">
      <c r="A28" s="368">
        <v>102</v>
      </c>
      <c r="B28" s="358">
        <f t="shared" si="19"/>
      </c>
      <c r="C28" s="346">
        <f t="shared" si="20"/>
        <v>297</v>
      </c>
      <c r="D28" s="350" t="str">
        <f t="shared" si="21"/>
        <v> </v>
      </c>
      <c r="E28" s="348">
        <f t="shared" si="22"/>
      </c>
      <c r="F28" s="349">
        <f t="shared" si="23"/>
      </c>
      <c r="G28" s="350" t="str">
        <f t="shared" si="1"/>
        <v> </v>
      </c>
      <c r="H28" s="348">
        <f t="shared" si="24"/>
      </c>
      <c r="I28" s="349">
        <f t="shared" si="25"/>
      </c>
      <c r="J28" s="350" t="str">
        <f t="shared" si="3"/>
        <v> </v>
      </c>
      <c r="K28" s="348">
        <f t="shared" si="26"/>
      </c>
      <c r="L28" s="349">
        <f t="shared" si="27"/>
      </c>
      <c r="M28" s="350" t="str">
        <f t="shared" si="5"/>
        <v> </v>
      </c>
      <c r="N28" s="348">
        <f t="shared" si="28"/>
      </c>
      <c r="O28" s="349">
        <f>IF(AT28*(1-$AE$7)&lt;&gt;0,AT28*(1-$AE$7),"")</f>
        <v>477</v>
      </c>
      <c r="P28" s="350">
        <f t="shared" si="8"/>
        <v>4</v>
      </c>
      <c r="Q28" s="348">
        <f t="shared" si="30"/>
      </c>
      <c r="R28" s="349">
        <f t="shared" si="31"/>
        <v>577</v>
      </c>
      <c r="S28" s="350">
        <f t="shared" si="10"/>
        <v>4</v>
      </c>
      <c r="T28" s="348">
        <f t="shared" si="32"/>
      </c>
      <c r="U28" s="349">
        <f t="shared" si="33"/>
        <v>676</v>
      </c>
      <c r="V28" s="350">
        <f t="shared" si="12"/>
        <v>3</v>
      </c>
      <c r="W28" s="348">
        <f t="shared" si="34"/>
      </c>
      <c r="X28" s="349">
        <f t="shared" si="35"/>
        <v>779</v>
      </c>
      <c r="Y28" s="350">
        <f t="shared" si="14"/>
        <v>3</v>
      </c>
      <c r="Z28" s="348">
        <f t="shared" si="36"/>
      </c>
      <c r="AA28" s="349">
        <f t="shared" si="37"/>
        <v>945</v>
      </c>
      <c r="AB28" s="350">
        <f t="shared" si="16"/>
        <v>3</v>
      </c>
      <c r="AC28" s="348">
        <f t="shared" si="38"/>
      </c>
      <c r="AD28" s="349">
        <f t="shared" si="39"/>
        <v>1029</v>
      </c>
      <c r="AE28" s="350">
        <f t="shared" si="18"/>
        <v>3</v>
      </c>
      <c r="AF28" s="399">
        <v>102</v>
      </c>
      <c r="AG28" s="413"/>
      <c r="AH28" s="414">
        <v>297</v>
      </c>
      <c r="AI28" s="350" t="s">
        <v>168</v>
      </c>
      <c r="AJ28" s="419"/>
      <c r="AK28" s="420"/>
      <c r="AL28" s="350" t="s">
        <v>168</v>
      </c>
      <c r="AM28" s="419"/>
      <c r="AN28" s="420"/>
      <c r="AO28" s="350" t="s">
        <v>168</v>
      </c>
      <c r="AP28" s="419"/>
      <c r="AQ28" s="420"/>
      <c r="AR28" s="350" t="s">
        <v>168</v>
      </c>
      <c r="AS28" s="419"/>
      <c r="AT28" s="420">
        <v>477</v>
      </c>
      <c r="AU28" s="350">
        <v>4</v>
      </c>
      <c r="AV28" s="419"/>
      <c r="AW28" s="420">
        <v>577</v>
      </c>
      <c r="AX28" s="350">
        <v>4</v>
      </c>
      <c r="AY28" s="419"/>
      <c r="AZ28" s="420">
        <v>676</v>
      </c>
      <c r="BA28" s="350">
        <v>3</v>
      </c>
      <c r="BB28" s="419"/>
      <c r="BC28" s="420">
        <v>779</v>
      </c>
      <c r="BD28" s="350">
        <v>3</v>
      </c>
      <c r="BE28" s="419"/>
      <c r="BF28" s="420">
        <v>945</v>
      </c>
      <c r="BG28" s="350">
        <v>3</v>
      </c>
      <c r="BH28" s="419"/>
      <c r="BI28" s="420">
        <v>1029</v>
      </c>
      <c r="BJ28" s="350">
        <v>3</v>
      </c>
    </row>
    <row r="29" spans="1:62" s="345" customFormat="1" ht="13.5" customHeight="1">
      <c r="A29" s="368">
        <v>108</v>
      </c>
      <c r="B29" s="358">
        <f t="shared" si="19"/>
      </c>
      <c r="C29" s="346">
        <f t="shared" si="20"/>
      </c>
      <c r="D29" s="350" t="str">
        <f t="shared" si="21"/>
        <v> </v>
      </c>
      <c r="E29" s="348">
        <f t="shared" si="22"/>
        <v>307</v>
      </c>
      <c r="F29" s="349">
        <f t="shared" si="23"/>
      </c>
      <c r="G29" s="350">
        <f t="shared" si="1"/>
        <v>6</v>
      </c>
      <c r="H29" s="348">
        <f t="shared" si="24"/>
        <v>359</v>
      </c>
      <c r="I29" s="349">
        <f t="shared" si="25"/>
      </c>
      <c r="J29" s="350">
        <f t="shared" si="3"/>
        <v>5</v>
      </c>
      <c r="K29" s="348">
        <f t="shared" si="26"/>
        <v>393</v>
      </c>
      <c r="L29" s="349">
        <f t="shared" si="27"/>
      </c>
      <c r="M29" s="350">
        <f t="shared" si="5"/>
        <v>5</v>
      </c>
      <c r="N29" s="348">
        <f t="shared" si="28"/>
        <v>493</v>
      </c>
      <c r="O29" s="349">
        <f t="shared" si="29"/>
        <v>493</v>
      </c>
      <c r="P29" s="350">
        <f t="shared" si="8"/>
        <v>4</v>
      </c>
      <c r="Q29" s="348">
        <f t="shared" si="30"/>
        <v>592</v>
      </c>
      <c r="R29" s="349">
        <f t="shared" si="31"/>
        <v>592</v>
      </c>
      <c r="S29" s="350">
        <f t="shared" si="10"/>
        <v>4</v>
      </c>
      <c r="T29" s="348">
        <f t="shared" si="32"/>
        <v>691</v>
      </c>
      <c r="U29" s="349">
        <f t="shared" si="33"/>
        <v>691</v>
      </c>
      <c r="V29" s="350">
        <f t="shared" si="12"/>
        <v>3</v>
      </c>
      <c r="W29" s="348">
        <f t="shared" si="34"/>
        <v>788</v>
      </c>
      <c r="X29" s="349">
        <f t="shared" si="35"/>
        <v>788</v>
      </c>
      <c r="Y29" s="350">
        <f t="shared" si="14"/>
        <v>3</v>
      </c>
      <c r="Z29" s="348">
        <f t="shared" si="36"/>
      </c>
      <c r="AA29" s="349">
        <f t="shared" si="37"/>
        <v>963</v>
      </c>
      <c r="AB29" s="350">
        <f t="shared" si="16"/>
        <v>3</v>
      </c>
      <c r="AC29" s="348">
        <f t="shared" si="38"/>
      </c>
      <c r="AD29" s="349">
        <f t="shared" si="39"/>
        <v>1042</v>
      </c>
      <c r="AE29" s="350">
        <f t="shared" si="18"/>
        <v>2</v>
      </c>
      <c r="AF29" s="399">
        <v>108</v>
      </c>
      <c r="AG29" s="413"/>
      <c r="AH29" s="414"/>
      <c r="AI29" s="350" t="s">
        <v>168</v>
      </c>
      <c r="AJ29" s="419">
        <v>307</v>
      </c>
      <c r="AK29" s="420"/>
      <c r="AL29" s="350">
        <v>6</v>
      </c>
      <c r="AM29" s="419">
        <v>359</v>
      </c>
      <c r="AN29" s="420"/>
      <c r="AO29" s="350">
        <v>5</v>
      </c>
      <c r="AP29" s="419">
        <v>393</v>
      </c>
      <c r="AQ29" s="420"/>
      <c r="AR29" s="350">
        <v>5</v>
      </c>
      <c r="AS29" s="419">
        <v>493</v>
      </c>
      <c r="AT29" s="420">
        <v>493</v>
      </c>
      <c r="AU29" s="350">
        <v>4</v>
      </c>
      <c r="AV29" s="419">
        <v>592</v>
      </c>
      <c r="AW29" s="420">
        <v>592</v>
      </c>
      <c r="AX29" s="350">
        <v>4</v>
      </c>
      <c r="AY29" s="419">
        <v>691</v>
      </c>
      <c r="AZ29" s="420">
        <v>691</v>
      </c>
      <c r="BA29" s="350">
        <v>3</v>
      </c>
      <c r="BB29" s="419">
        <v>788</v>
      </c>
      <c r="BC29" s="420">
        <v>788</v>
      </c>
      <c r="BD29" s="350">
        <v>3</v>
      </c>
      <c r="BE29" s="419"/>
      <c r="BF29" s="420">
        <v>963</v>
      </c>
      <c r="BG29" s="350">
        <v>3</v>
      </c>
      <c r="BH29" s="419"/>
      <c r="BI29" s="420">
        <v>1042</v>
      </c>
      <c r="BJ29" s="350">
        <v>2</v>
      </c>
    </row>
    <row r="30" spans="1:62" s="345" customFormat="1" ht="13.5" customHeight="1">
      <c r="A30" s="368">
        <v>114</v>
      </c>
      <c r="B30" s="358">
        <f t="shared" si="19"/>
      </c>
      <c r="C30" s="346">
        <f t="shared" si="20"/>
      </c>
      <c r="D30" s="350" t="str">
        <f t="shared" si="21"/>
        <v> </v>
      </c>
      <c r="E30" s="348">
        <f t="shared" si="22"/>
        <v>326</v>
      </c>
      <c r="F30" s="349">
        <f t="shared" si="23"/>
      </c>
      <c r="G30" s="350">
        <f t="shared" si="1"/>
        <v>5</v>
      </c>
      <c r="H30" s="348">
        <f t="shared" si="24"/>
        <v>370</v>
      </c>
      <c r="I30" s="349">
        <f t="shared" si="25"/>
      </c>
      <c r="J30" s="350">
        <f t="shared" si="3"/>
        <v>5</v>
      </c>
      <c r="K30" s="348">
        <f t="shared" si="26"/>
        <v>407</v>
      </c>
      <c r="L30" s="349">
        <f t="shared" si="27"/>
      </c>
      <c r="M30" s="350">
        <f t="shared" si="5"/>
        <v>4</v>
      </c>
      <c r="N30" s="348">
        <f t="shared" si="28"/>
        <v>511</v>
      </c>
      <c r="O30" s="349">
        <f t="shared" si="29"/>
        <v>511</v>
      </c>
      <c r="P30" s="350">
        <f t="shared" si="8"/>
        <v>4</v>
      </c>
      <c r="Q30" s="348">
        <f t="shared" si="30"/>
        <v>615</v>
      </c>
      <c r="R30" s="349">
        <f t="shared" si="31"/>
        <v>615</v>
      </c>
      <c r="S30" s="350">
        <f t="shared" si="10"/>
        <v>3</v>
      </c>
      <c r="T30" s="348">
        <f t="shared" si="32"/>
        <v>713.0000000000001</v>
      </c>
      <c r="U30" s="349">
        <f t="shared" si="33"/>
        <v>713.0000000000001</v>
      </c>
      <c r="V30" s="350">
        <f t="shared" si="12"/>
        <v>3</v>
      </c>
      <c r="W30" s="348">
        <f t="shared" si="34"/>
        <v>812</v>
      </c>
      <c r="X30" s="349">
        <f t="shared" si="35"/>
        <v>812</v>
      </c>
      <c r="Y30" s="350">
        <f t="shared" si="14"/>
        <v>3</v>
      </c>
      <c r="Z30" s="348">
        <f t="shared" si="36"/>
      </c>
      <c r="AA30" s="349">
        <f t="shared" si="37"/>
        <v>1006</v>
      </c>
      <c r="AB30" s="350">
        <f t="shared" si="16"/>
        <v>3</v>
      </c>
      <c r="AC30" s="348">
        <f t="shared" si="38"/>
      </c>
      <c r="AD30" s="349">
        <f t="shared" si="39"/>
        <v>1093</v>
      </c>
      <c r="AE30" s="350">
        <f t="shared" si="18"/>
        <v>2</v>
      </c>
      <c r="AF30" s="399">
        <v>114</v>
      </c>
      <c r="AG30" s="413"/>
      <c r="AH30" s="414"/>
      <c r="AI30" s="350" t="s">
        <v>168</v>
      </c>
      <c r="AJ30" s="419">
        <v>326</v>
      </c>
      <c r="AK30" s="420"/>
      <c r="AL30" s="350">
        <v>5</v>
      </c>
      <c r="AM30" s="419">
        <v>370</v>
      </c>
      <c r="AN30" s="420"/>
      <c r="AO30" s="350">
        <v>5</v>
      </c>
      <c r="AP30" s="419">
        <v>407</v>
      </c>
      <c r="AQ30" s="420"/>
      <c r="AR30" s="350">
        <v>4</v>
      </c>
      <c r="AS30" s="419">
        <v>511</v>
      </c>
      <c r="AT30" s="420">
        <v>511</v>
      </c>
      <c r="AU30" s="350">
        <v>4</v>
      </c>
      <c r="AV30" s="419">
        <v>615</v>
      </c>
      <c r="AW30" s="420">
        <v>615</v>
      </c>
      <c r="AX30" s="350">
        <v>3</v>
      </c>
      <c r="AY30" s="419">
        <v>713.0000000000001</v>
      </c>
      <c r="AZ30" s="420">
        <v>713.0000000000001</v>
      </c>
      <c r="BA30" s="350">
        <v>3</v>
      </c>
      <c r="BB30" s="419">
        <v>812</v>
      </c>
      <c r="BC30" s="420">
        <v>812</v>
      </c>
      <c r="BD30" s="350">
        <v>3</v>
      </c>
      <c r="BE30" s="419"/>
      <c r="BF30" s="420">
        <v>1006</v>
      </c>
      <c r="BG30" s="350">
        <v>3</v>
      </c>
      <c r="BH30" s="419"/>
      <c r="BI30" s="420">
        <v>1093</v>
      </c>
      <c r="BJ30" s="350">
        <v>2</v>
      </c>
    </row>
    <row r="31" spans="1:62" s="345" customFormat="1" ht="13.5" customHeight="1">
      <c r="A31" s="368">
        <v>133</v>
      </c>
      <c r="B31" s="358">
        <f t="shared" si="19"/>
      </c>
      <c r="C31" s="346">
        <f t="shared" si="20"/>
      </c>
      <c r="D31" s="350" t="str">
        <f t="shared" si="21"/>
        <v> </v>
      </c>
      <c r="E31" s="348">
        <f t="shared" si="22"/>
        <v>341</v>
      </c>
      <c r="F31" s="349">
        <f t="shared" si="23"/>
      </c>
      <c r="G31" s="350">
        <f t="shared" si="1"/>
        <v>5</v>
      </c>
      <c r="H31" s="348">
        <f t="shared" si="24"/>
        <v>378</v>
      </c>
      <c r="I31" s="349">
        <f t="shared" si="25"/>
      </c>
      <c r="J31" s="350">
        <f t="shared" si="3"/>
        <v>4</v>
      </c>
      <c r="K31" s="348">
        <f t="shared" si="26"/>
        <v>440</v>
      </c>
      <c r="L31" s="349">
        <f t="shared" si="27"/>
      </c>
      <c r="M31" s="350">
        <f t="shared" si="5"/>
        <v>4</v>
      </c>
      <c r="N31" s="348">
        <f t="shared" si="28"/>
        <v>546</v>
      </c>
      <c r="O31" s="349">
        <f t="shared" si="29"/>
        <v>545.6</v>
      </c>
      <c r="P31" s="350">
        <f t="shared" si="8"/>
        <v>3</v>
      </c>
      <c r="Q31" s="348">
        <f t="shared" si="30"/>
        <v>645</v>
      </c>
      <c r="R31" s="349">
        <f t="shared" si="31"/>
      </c>
      <c r="S31" s="350">
        <f t="shared" si="10"/>
        <v>3</v>
      </c>
      <c r="T31" s="348">
        <f t="shared" si="32"/>
        <v>743.9999999999999</v>
      </c>
      <c r="U31" s="349">
        <f t="shared" si="33"/>
        <v>743.9999999999999</v>
      </c>
      <c r="V31" s="350">
        <f t="shared" si="12"/>
        <v>3</v>
      </c>
      <c r="W31" s="348">
        <f t="shared" si="34"/>
        <v>841</v>
      </c>
      <c r="X31" s="349">
        <f t="shared" si="35"/>
        <v>841</v>
      </c>
      <c r="Y31" s="350">
        <f t="shared" si="14"/>
        <v>3</v>
      </c>
      <c r="Z31" s="348">
        <f t="shared" si="36"/>
      </c>
      <c r="AA31" s="349">
        <f t="shared" si="37"/>
        <v>1055</v>
      </c>
      <c r="AB31" s="350">
        <f t="shared" si="16"/>
        <v>2</v>
      </c>
      <c r="AC31" s="348">
        <f t="shared" si="38"/>
      </c>
      <c r="AD31" s="349">
        <f t="shared" si="39"/>
        <v>1137</v>
      </c>
      <c r="AE31" s="350">
        <f t="shared" si="18"/>
        <v>2</v>
      </c>
      <c r="AF31" s="399">
        <v>133</v>
      </c>
      <c r="AG31" s="413"/>
      <c r="AH31" s="414"/>
      <c r="AI31" s="350" t="s">
        <v>168</v>
      </c>
      <c r="AJ31" s="419">
        <v>341</v>
      </c>
      <c r="AK31" s="420"/>
      <c r="AL31" s="350">
        <v>5</v>
      </c>
      <c r="AM31" s="419">
        <v>378</v>
      </c>
      <c r="AN31" s="420"/>
      <c r="AO31" s="350">
        <v>4</v>
      </c>
      <c r="AP31" s="419">
        <v>440</v>
      </c>
      <c r="AQ31" s="420"/>
      <c r="AR31" s="350">
        <v>4</v>
      </c>
      <c r="AS31" s="419">
        <v>546</v>
      </c>
      <c r="AT31" s="420">
        <v>545.6</v>
      </c>
      <c r="AU31" s="350">
        <v>3</v>
      </c>
      <c r="AV31" s="419">
        <v>645</v>
      </c>
      <c r="AW31" s="420"/>
      <c r="AX31" s="350">
        <v>3</v>
      </c>
      <c r="AY31" s="419">
        <v>743.9999999999999</v>
      </c>
      <c r="AZ31" s="420">
        <v>743.9999999999999</v>
      </c>
      <c r="BA31" s="350">
        <v>3</v>
      </c>
      <c r="BB31" s="419">
        <v>841</v>
      </c>
      <c r="BC31" s="420">
        <v>841</v>
      </c>
      <c r="BD31" s="350">
        <v>3</v>
      </c>
      <c r="BE31" s="419"/>
      <c r="BF31" s="420">
        <v>1055</v>
      </c>
      <c r="BG31" s="350">
        <v>2</v>
      </c>
      <c r="BH31" s="419"/>
      <c r="BI31" s="420">
        <v>1137</v>
      </c>
      <c r="BJ31" s="350">
        <v>2</v>
      </c>
    </row>
    <row r="32" spans="1:62" s="345" customFormat="1" ht="13.5" customHeight="1">
      <c r="A32" s="368">
        <v>140</v>
      </c>
      <c r="B32" s="358">
        <f t="shared" si="19"/>
      </c>
      <c r="C32" s="346">
        <f t="shared" si="20"/>
      </c>
      <c r="D32" s="350" t="str">
        <f t="shared" si="21"/>
        <v> </v>
      </c>
      <c r="E32" s="348">
        <f t="shared" si="22"/>
      </c>
      <c r="F32" s="349">
        <f t="shared" si="23"/>
      </c>
      <c r="G32" s="350" t="str">
        <f t="shared" si="1"/>
        <v> </v>
      </c>
      <c r="H32" s="348">
        <f t="shared" si="24"/>
      </c>
      <c r="I32" s="349">
        <f t="shared" si="25"/>
      </c>
      <c r="J32" s="350" t="str">
        <f t="shared" si="3"/>
        <v> </v>
      </c>
      <c r="K32" s="348">
        <f t="shared" si="26"/>
      </c>
      <c r="L32" s="349">
        <f t="shared" si="27"/>
      </c>
      <c r="M32" s="350" t="str">
        <f t="shared" si="5"/>
        <v> </v>
      </c>
      <c r="N32" s="348">
        <f t="shared" si="28"/>
      </c>
      <c r="O32" s="349">
        <f t="shared" si="29"/>
      </c>
      <c r="P32" s="350" t="str">
        <f t="shared" si="8"/>
        <v> </v>
      </c>
      <c r="Q32" s="348">
        <f t="shared" si="30"/>
      </c>
      <c r="R32" s="349">
        <f t="shared" si="31"/>
        <v>696</v>
      </c>
      <c r="S32" s="350">
        <f t="shared" si="10"/>
        <v>3</v>
      </c>
      <c r="T32" s="348">
        <f t="shared" si="32"/>
      </c>
      <c r="U32" s="349">
        <f t="shared" si="33"/>
        <v>796</v>
      </c>
      <c r="V32" s="350">
        <f t="shared" si="12"/>
        <v>3</v>
      </c>
      <c r="W32" s="348">
        <f t="shared" si="34"/>
      </c>
      <c r="X32" s="349">
        <f t="shared" si="35"/>
        <v>910</v>
      </c>
      <c r="Y32" s="350">
        <f t="shared" si="14"/>
        <v>3</v>
      </c>
      <c r="Z32" s="348">
        <f t="shared" si="36"/>
      </c>
      <c r="AA32" s="349">
        <f t="shared" si="37"/>
        <v>1098</v>
      </c>
      <c r="AB32" s="350">
        <f t="shared" si="16"/>
        <v>2</v>
      </c>
      <c r="AC32" s="348">
        <f t="shared" si="38"/>
      </c>
      <c r="AD32" s="349">
        <f t="shared" si="39"/>
        <v>1169</v>
      </c>
      <c r="AE32" s="350">
        <f t="shared" si="18"/>
        <v>2</v>
      </c>
      <c r="AF32" s="399">
        <v>140</v>
      </c>
      <c r="AG32" s="413"/>
      <c r="AH32" s="414"/>
      <c r="AI32" s="350" t="s">
        <v>168</v>
      </c>
      <c r="AJ32" s="419"/>
      <c r="AK32" s="420"/>
      <c r="AL32" s="350" t="s">
        <v>168</v>
      </c>
      <c r="AM32" s="419"/>
      <c r="AN32" s="420"/>
      <c r="AO32" s="350" t="s">
        <v>168</v>
      </c>
      <c r="AP32" s="419"/>
      <c r="AQ32" s="420"/>
      <c r="AR32" s="350" t="s">
        <v>168</v>
      </c>
      <c r="AS32" s="419"/>
      <c r="AT32" s="420"/>
      <c r="AU32" s="350" t="s">
        <v>168</v>
      </c>
      <c r="AV32" s="419"/>
      <c r="AW32" s="420">
        <v>696</v>
      </c>
      <c r="AX32" s="350">
        <v>3</v>
      </c>
      <c r="AY32" s="419"/>
      <c r="AZ32" s="420">
        <v>796</v>
      </c>
      <c r="BA32" s="350">
        <v>3</v>
      </c>
      <c r="BB32" s="419"/>
      <c r="BC32" s="420">
        <v>910</v>
      </c>
      <c r="BD32" s="350">
        <v>3</v>
      </c>
      <c r="BE32" s="419"/>
      <c r="BF32" s="420">
        <v>1098</v>
      </c>
      <c r="BG32" s="350">
        <v>2</v>
      </c>
      <c r="BH32" s="419"/>
      <c r="BI32" s="420">
        <v>1169</v>
      </c>
      <c r="BJ32" s="350">
        <v>2</v>
      </c>
    </row>
    <row r="33" spans="1:62" s="345" customFormat="1" ht="13.5" customHeight="1">
      <c r="A33" s="368">
        <v>159</v>
      </c>
      <c r="B33" s="358">
        <f t="shared" si="19"/>
      </c>
      <c r="C33" s="346">
        <f t="shared" si="20"/>
      </c>
      <c r="D33" s="350" t="str">
        <f t="shared" si="21"/>
        <v> </v>
      </c>
      <c r="E33" s="348">
        <f t="shared" si="22"/>
        <v>382</v>
      </c>
      <c r="F33" s="349">
        <f t="shared" si="23"/>
      </c>
      <c r="G33" s="350">
        <f t="shared" si="1"/>
        <v>4</v>
      </c>
      <c r="H33" s="348">
        <f t="shared" si="24"/>
        <v>424</v>
      </c>
      <c r="I33" s="349">
        <f t="shared" si="25"/>
      </c>
      <c r="J33" s="350">
        <f t="shared" si="3"/>
        <v>4</v>
      </c>
      <c r="K33" s="348">
        <f t="shared" si="26"/>
        <v>490</v>
      </c>
      <c r="L33" s="349">
        <f t="shared" si="27"/>
      </c>
      <c r="M33" s="350">
        <f t="shared" si="5"/>
        <v>3</v>
      </c>
      <c r="N33" s="348">
        <f t="shared" si="28"/>
        <v>604</v>
      </c>
      <c r="O33" s="349">
        <f t="shared" si="29"/>
        <v>604</v>
      </c>
      <c r="P33" s="350">
        <f t="shared" si="8"/>
        <v>3</v>
      </c>
      <c r="Q33" s="348">
        <f t="shared" si="30"/>
        <v>726</v>
      </c>
      <c r="R33" s="349">
        <f t="shared" si="31"/>
        <v>726</v>
      </c>
      <c r="S33" s="350">
        <f t="shared" si="10"/>
        <v>3</v>
      </c>
      <c r="T33" s="348">
        <f t="shared" si="32"/>
        <v>823.0000000000001</v>
      </c>
      <c r="U33" s="349">
        <f t="shared" si="33"/>
        <v>823.0000000000001</v>
      </c>
      <c r="V33" s="350">
        <f t="shared" si="12"/>
        <v>3</v>
      </c>
      <c r="W33" s="348">
        <f t="shared" si="34"/>
        <v>922</v>
      </c>
      <c r="X33" s="349">
        <f t="shared" si="35"/>
        <v>922</v>
      </c>
      <c r="Y33" s="350">
        <f t="shared" si="14"/>
        <v>2</v>
      </c>
      <c r="Z33" s="348">
        <f t="shared" si="36"/>
      </c>
      <c r="AA33" s="349">
        <f t="shared" si="37"/>
        <v>1139</v>
      </c>
      <c r="AB33" s="350">
        <f t="shared" si="16"/>
        <v>2</v>
      </c>
      <c r="AC33" s="348">
        <f t="shared" si="38"/>
      </c>
      <c r="AD33" s="349">
        <f t="shared" si="39"/>
        <v>1234</v>
      </c>
      <c r="AE33" s="350">
        <f t="shared" si="18"/>
        <v>2</v>
      </c>
      <c r="AF33" s="399">
        <v>159</v>
      </c>
      <c r="AG33" s="413"/>
      <c r="AH33" s="414"/>
      <c r="AI33" s="350" t="s">
        <v>168</v>
      </c>
      <c r="AJ33" s="419">
        <v>382</v>
      </c>
      <c r="AK33" s="420"/>
      <c r="AL33" s="350">
        <v>4</v>
      </c>
      <c r="AM33" s="419">
        <v>424</v>
      </c>
      <c r="AN33" s="420"/>
      <c r="AO33" s="350">
        <v>4</v>
      </c>
      <c r="AP33" s="419">
        <v>490</v>
      </c>
      <c r="AQ33" s="420"/>
      <c r="AR33" s="350">
        <v>3</v>
      </c>
      <c r="AS33" s="419">
        <v>604</v>
      </c>
      <c r="AT33" s="420">
        <v>604</v>
      </c>
      <c r="AU33" s="350">
        <v>3</v>
      </c>
      <c r="AV33" s="419">
        <v>726</v>
      </c>
      <c r="AW33" s="420">
        <v>726</v>
      </c>
      <c r="AX33" s="350">
        <v>3</v>
      </c>
      <c r="AY33" s="419">
        <v>823.0000000000001</v>
      </c>
      <c r="AZ33" s="420">
        <v>823.0000000000001</v>
      </c>
      <c r="BA33" s="350">
        <v>3</v>
      </c>
      <c r="BB33" s="419">
        <v>922</v>
      </c>
      <c r="BC33" s="420">
        <v>922</v>
      </c>
      <c r="BD33" s="350">
        <v>2</v>
      </c>
      <c r="BE33" s="419"/>
      <c r="BF33" s="420">
        <v>1139</v>
      </c>
      <c r="BG33" s="350">
        <v>2</v>
      </c>
      <c r="BH33" s="419"/>
      <c r="BI33" s="420">
        <v>1234</v>
      </c>
      <c r="BJ33" s="350">
        <v>2</v>
      </c>
    </row>
    <row r="34" spans="1:62" s="345" customFormat="1" ht="13.5" customHeight="1">
      <c r="A34" s="368">
        <v>168</v>
      </c>
      <c r="B34" s="358">
        <f t="shared" si="19"/>
      </c>
      <c r="C34" s="346">
        <f t="shared" si="20"/>
      </c>
      <c r="D34" s="350" t="str">
        <f t="shared" si="21"/>
        <v> </v>
      </c>
      <c r="E34" s="348">
        <f t="shared" si="22"/>
      </c>
      <c r="F34" s="349">
        <f t="shared" si="23"/>
      </c>
      <c r="G34" s="350" t="str">
        <f t="shared" si="1"/>
        <v> </v>
      </c>
      <c r="H34" s="348">
        <f t="shared" si="24"/>
      </c>
      <c r="I34" s="349">
        <f t="shared" si="25"/>
      </c>
      <c r="J34" s="350" t="str">
        <f t="shared" si="3"/>
        <v> </v>
      </c>
      <c r="K34" s="348">
        <f t="shared" si="26"/>
      </c>
      <c r="L34" s="349">
        <f t="shared" si="27"/>
      </c>
      <c r="M34" s="350" t="str">
        <f t="shared" si="5"/>
        <v> </v>
      </c>
      <c r="N34" s="348">
        <f t="shared" si="28"/>
      </c>
      <c r="O34" s="349">
        <f t="shared" si="29"/>
        <v>633.9999999999999</v>
      </c>
      <c r="P34" s="350">
        <f t="shared" si="8"/>
        <v>3</v>
      </c>
      <c r="Q34" s="348">
        <f t="shared" si="30"/>
      </c>
      <c r="R34" s="349">
        <f t="shared" si="31"/>
        <v>759</v>
      </c>
      <c r="S34" s="350">
        <f t="shared" si="10"/>
        <v>3</v>
      </c>
      <c r="T34" s="348">
        <f t="shared" si="32"/>
      </c>
      <c r="U34" s="349">
        <f t="shared" si="33"/>
        <v>860</v>
      </c>
      <c r="V34" s="350">
        <f t="shared" si="12"/>
        <v>2</v>
      </c>
      <c r="W34" s="348">
        <f t="shared" si="34"/>
      </c>
      <c r="X34" s="349">
        <f t="shared" si="35"/>
        <v>962</v>
      </c>
      <c r="Y34" s="350">
        <f t="shared" si="14"/>
        <v>2</v>
      </c>
      <c r="Z34" s="348">
        <f t="shared" si="36"/>
      </c>
      <c r="AA34" s="349">
        <f t="shared" si="37"/>
        <v>1177</v>
      </c>
      <c r="AB34" s="350">
        <f t="shared" si="16"/>
        <v>2</v>
      </c>
      <c r="AC34" s="348">
        <f t="shared" si="38"/>
      </c>
      <c r="AD34" s="349">
        <f t="shared" si="39"/>
        <v>1293</v>
      </c>
      <c r="AE34" s="350">
        <f t="shared" si="18"/>
        <v>2</v>
      </c>
      <c r="AF34" s="399">
        <v>168</v>
      </c>
      <c r="AG34" s="413"/>
      <c r="AH34" s="414"/>
      <c r="AI34" s="350" t="s">
        <v>168</v>
      </c>
      <c r="AJ34" s="419"/>
      <c r="AK34" s="420"/>
      <c r="AL34" s="350" t="s">
        <v>168</v>
      </c>
      <c r="AM34" s="419"/>
      <c r="AN34" s="420"/>
      <c r="AO34" s="350" t="s">
        <v>168</v>
      </c>
      <c r="AP34" s="419"/>
      <c r="AQ34" s="420"/>
      <c r="AR34" s="350" t="s">
        <v>168</v>
      </c>
      <c r="AS34" s="419"/>
      <c r="AT34" s="420">
        <v>633.9999999999999</v>
      </c>
      <c r="AU34" s="350">
        <v>3</v>
      </c>
      <c r="AV34" s="419"/>
      <c r="AW34" s="420">
        <v>759</v>
      </c>
      <c r="AX34" s="350">
        <v>3</v>
      </c>
      <c r="AY34" s="419"/>
      <c r="AZ34" s="420">
        <v>860</v>
      </c>
      <c r="BA34" s="350">
        <v>2</v>
      </c>
      <c r="BB34" s="419"/>
      <c r="BC34" s="420">
        <v>962</v>
      </c>
      <c r="BD34" s="350">
        <v>2</v>
      </c>
      <c r="BE34" s="419"/>
      <c r="BF34" s="420">
        <v>1177</v>
      </c>
      <c r="BG34" s="350">
        <v>2</v>
      </c>
      <c r="BH34" s="419"/>
      <c r="BI34" s="420">
        <v>1293</v>
      </c>
      <c r="BJ34" s="350">
        <v>2</v>
      </c>
    </row>
    <row r="35" spans="1:62" s="345" customFormat="1" ht="13.5" customHeight="1">
      <c r="A35" s="368">
        <v>169</v>
      </c>
      <c r="B35" s="358">
        <f t="shared" si="19"/>
      </c>
      <c r="C35" s="346">
        <f t="shared" si="20"/>
      </c>
      <c r="D35" s="350" t="str">
        <f t="shared" si="21"/>
        <v> </v>
      </c>
      <c r="E35" s="348">
        <f t="shared" si="22"/>
        <v>400</v>
      </c>
      <c r="F35" s="349">
        <f t="shared" si="23"/>
      </c>
      <c r="G35" s="350">
        <f t="shared" si="1"/>
        <v>4</v>
      </c>
      <c r="H35" s="348">
        <f t="shared" si="24"/>
        <v>445</v>
      </c>
      <c r="I35" s="349">
        <f t="shared" si="25"/>
      </c>
      <c r="J35" s="350">
        <f t="shared" si="3"/>
        <v>4</v>
      </c>
      <c r="K35" s="348">
        <f t="shared" si="26"/>
        <v>513</v>
      </c>
      <c r="L35" s="349">
        <f t="shared" si="27"/>
      </c>
      <c r="M35" s="350">
        <f t="shared" si="5"/>
        <v>3</v>
      </c>
      <c r="N35" s="348">
        <f t="shared" si="28"/>
        <v>634</v>
      </c>
      <c r="O35" s="349">
        <f t="shared" si="29"/>
      </c>
      <c r="P35" s="350">
        <f t="shared" si="8"/>
        <v>3</v>
      </c>
      <c r="Q35" s="348">
        <f t="shared" si="30"/>
        <v>759</v>
      </c>
      <c r="R35" s="349">
        <f t="shared" si="31"/>
      </c>
      <c r="S35" s="350">
        <f t="shared" si="10"/>
        <v>3</v>
      </c>
      <c r="T35" s="348">
        <f t="shared" si="32"/>
        <v>860</v>
      </c>
      <c r="U35" s="349">
        <f t="shared" si="33"/>
      </c>
      <c r="V35" s="350">
        <f t="shared" si="12"/>
        <v>2</v>
      </c>
      <c r="W35" s="348">
        <f t="shared" si="34"/>
        <v>962</v>
      </c>
      <c r="X35" s="349">
        <f t="shared" si="35"/>
      </c>
      <c r="Y35" s="350">
        <f t="shared" si="14"/>
        <v>2</v>
      </c>
      <c r="Z35" s="348">
        <f t="shared" si="36"/>
      </c>
      <c r="AA35" s="349">
        <f t="shared" si="37"/>
      </c>
      <c r="AB35" s="350" t="str">
        <f t="shared" si="16"/>
        <v> </v>
      </c>
      <c r="AC35" s="348">
        <f t="shared" si="38"/>
      </c>
      <c r="AD35" s="349">
        <f t="shared" si="39"/>
      </c>
      <c r="AE35" s="350" t="str">
        <f t="shared" si="18"/>
        <v> </v>
      </c>
      <c r="AF35" s="399">
        <v>169</v>
      </c>
      <c r="AG35" s="413"/>
      <c r="AH35" s="414"/>
      <c r="AI35" s="350" t="s">
        <v>168</v>
      </c>
      <c r="AJ35" s="419">
        <v>400</v>
      </c>
      <c r="AK35" s="420"/>
      <c r="AL35" s="350">
        <v>4</v>
      </c>
      <c r="AM35" s="419">
        <v>445</v>
      </c>
      <c r="AN35" s="420"/>
      <c r="AO35" s="350">
        <v>4</v>
      </c>
      <c r="AP35" s="419">
        <v>513</v>
      </c>
      <c r="AQ35" s="420"/>
      <c r="AR35" s="350">
        <v>3</v>
      </c>
      <c r="AS35" s="419">
        <v>634</v>
      </c>
      <c r="AT35" s="420"/>
      <c r="AU35" s="350">
        <v>3</v>
      </c>
      <c r="AV35" s="419">
        <v>759</v>
      </c>
      <c r="AW35" s="420"/>
      <c r="AX35" s="350">
        <v>3</v>
      </c>
      <c r="AY35" s="419">
        <v>860</v>
      </c>
      <c r="AZ35" s="420"/>
      <c r="BA35" s="350">
        <v>2</v>
      </c>
      <c r="BB35" s="419">
        <v>962</v>
      </c>
      <c r="BC35" s="420"/>
      <c r="BD35" s="350">
        <v>2</v>
      </c>
      <c r="BE35" s="419"/>
      <c r="BF35" s="420"/>
      <c r="BG35" s="350" t="s">
        <v>168</v>
      </c>
      <c r="BH35" s="419"/>
      <c r="BI35" s="420"/>
      <c r="BJ35" s="350" t="s">
        <v>168</v>
      </c>
    </row>
    <row r="36" spans="1:62" s="345" customFormat="1" ht="13.5" customHeight="1">
      <c r="A36" s="368">
        <v>194</v>
      </c>
      <c r="B36" s="358">
        <f t="shared" si="19"/>
      </c>
      <c r="C36" s="346">
        <f t="shared" si="20"/>
      </c>
      <c r="D36" s="350" t="str">
        <f t="shared" si="21"/>
        <v> </v>
      </c>
      <c r="E36" s="348">
        <f t="shared" si="22"/>
      </c>
      <c r="F36" s="349">
        <f t="shared" si="23"/>
      </c>
      <c r="G36" s="350" t="str">
        <f t="shared" si="1"/>
        <v> </v>
      </c>
      <c r="H36" s="348">
        <f t="shared" si="24"/>
      </c>
      <c r="I36" s="349">
        <f t="shared" si="25"/>
      </c>
      <c r="J36" s="350" t="str">
        <f t="shared" si="3"/>
        <v> </v>
      </c>
      <c r="K36" s="348">
        <f t="shared" si="26"/>
      </c>
      <c r="L36" s="349">
        <f t="shared" si="27"/>
      </c>
      <c r="M36" s="350" t="str">
        <f t="shared" si="5"/>
        <v> </v>
      </c>
      <c r="N36" s="348">
        <f t="shared" si="28"/>
      </c>
      <c r="O36" s="349">
        <f t="shared" si="29"/>
        <v>719</v>
      </c>
      <c r="P36" s="350">
        <f t="shared" si="8"/>
        <v>3</v>
      </c>
      <c r="Q36" s="348">
        <f t="shared" si="30"/>
      </c>
      <c r="R36" s="349">
        <f t="shared" si="31"/>
        <v>835</v>
      </c>
      <c r="S36" s="350">
        <f t="shared" si="10"/>
        <v>2</v>
      </c>
      <c r="T36" s="348">
        <f t="shared" si="32"/>
      </c>
      <c r="U36" s="349">
        <f t="shared" si="33"/>
        <v>935</v>
      </c>
      <c r="V36" s="350">
        <f t="shared" si="12"/>
        <v>2</v>
      </c>
      <c r="W36" s="348">
        <f t="shared" si="34"/>
      </c>
      <c r="X36" s="349">
        <f t="shared" si="35"/>
        <v>1074</v>
      </c>
      <c r="Y36" s="350">
        <f t="shared" si="14"/>
        <v>2</v>
      </c>
      <c r="Z36" s="348">
        <f t="shared" si="36"/>
      </c>
      <c r="AA36" s="349">
        <f t="shared" si="37"/>
        <v>1224</v>
      </c>
      <c r="AB36" s="350">
        <f t="shared" si="16"/>
        <v>2</v>
      </c>
      <c r="AC36" s="348">
        <f t="shared" si="38"/>
      </c>
      <c r="AD36" s="349">
        <f t="shared" si="39"/>
        <v>1356</v>
      </c>
      <c r="AE36" s="350">
        <f t="shared" si="18"/>
        <v>2</v>
      </c>
      <c r="AF36" s="399">
        <v>194</v>
      </c>
      <c r="AG36" s="413"/>
      <c r="AH36" s="414"/>
      <c r="AI36" s="350" t="s">
        <v>168</v>
      </c>
      <c r="AJ36" s="419"/>
      <c r="AK36" s="420"/>
      <c r="AL36" s="350" t="s">
        <v>168</v>
      </c>
      <c r="AM36" s="419"/>
      <c r="AN36" s="420"/>
      <c r="AO36" s="350" t="s">
        <v>168</v>
      </c>
      <c r="AP36" s="419"/>
      <c r="AQ36" s="420"/>
      <c r="AR36" s="350" t="s">
        <v>168</v>
      </c>
      <c r="AS36" s="419"/>
      <c r="AT36" s="420">
        <v>719</v>
      </c>
      <c r="AU36" s="350">
        <v>3</v>
      </c>
      <c r="AV36" s="419"/>
      <c r="AW36" s="420">
        <v>835</v>
      </c>
      <c r="AX36" s="350">
        <v>2</v>
      </c>
      <c r="AY36" s="419"/>
      <c r="AZ36" s="420">
        <v>935</v>
      </c>
      <c r="BA36" s="350">
        <v>2</v>
      </c>
      <c r="BB36" s="419"/>
      <c r="BC36" s="420">
        <v>1074</v>
      </c>
      <c r="BD36" s="350">
        <v>2</v>
      </c>
      <c r="BE36" s="419"/>
      <c r="BF36" s="420">
        <v>1224</v>
      </c>
      <c r="BG36" s="350">
        <v>2</v>
      </c>
      <c r="BH36" s="419"/>
      <c r="BI36" s="420">
        <v>1356</v>
      </c>
      <c r="BJ36" s="350">
        <v>2</v>
      </c>
    </row>
    <row r="37" spans="1:62" s="345" customFormat="1" ht="13.5" customHeight="1">
      <c r="A37" s="368">
        <v>205</v>
      </c>
      <c r="B37" s="358">
        <f t="shared" si="19"/>
      </c>
      <c r="C37" s="346">
        <f t="shared" si="20"/>
      </c>
      <c r="D37" s="350" t="str">
        <f t="shared" si="21"/>
        <v> </v>
      </c>
      <c r="E37" s="348">
        <f t="shared" si="22"/>
      </c>
      <c r="F37" s="349">
        <f t="shared" si="23"/>
      </c>
      <c r="G37" s="350" t="str">
        <f t="shared" si="1"/>
        <v> </v>
      </c>
      <c r="H37" s="348">
        <f t="shared" si="24"/>
      </c>
      <c r="I37" s="349">
        <f t="shared" si="25"/>
      </c>
      <c r="J37" s="350" t="str">
        <f t="shared" si="3"/>
        <v> </v>
      </c>
      <c r="K37" s="348">
        <f t="shared" si="26"/>
      </c>
      <c r="L37" s="349">
        <f t="shared" si="27"/>
      </c>
      <c r="M37" s="350" t="str">
        <f t="shared" si="5"/>
        <v> </v>
      </c>
      <c r="N37" s="348">
        <f t="shared" si="28"/>
      </c>
      <c r="O37" s="349">
        <f t="shared" si="29"/>
        <v>745</v>
      </c>
      <c r="P37" s="350">
        <f t="shared" si="8"/>
        <v>2</v>
      </c>
      <c r="Q37" s="348">
        <f t="shared" si="30"/>
      </c>
      <c r="R37" s="349">
        <f t="shared" si="31"/>
        <v>880</v>
      </c>
      <c r="S37" s="350">
        <f t="shared" si="10"/>
        <v>2</v>
      </c>
      <c r="T37" s="348">
        <f t="shared" si="32"/>
      </c>
      <c r="U37" s="349">
        <f t="shared" si="33"/>
        <v>981</v>
      </c>
      <c r="V37" s="350">
        <f t="shared" si="12"/>
        <v>2</v>
      </c>
      <c r="W37" s="348">
        <f t="shared" si="34"/>
      </c>
      <c r="X37" s="349">
        <f t="shared" si="35"/>
        <v>1111</v>
      </c>
      <c r="Y37" s="350">
        <f t="shared" si="14"/>
        <v>2</v>
      </c>
      <c r="Z37" s="348">
        <f t="shared" si="36"/>
      </c>
      <c r="AA37" s="349">
        <f t="shared" si="37"/>
        <v>1272</v>
      </c>
      <c r="AB37" s="350">
        <f t="shared" si="16"/>
        <v>2</v>
      </c>
      <c r="AC37" s="348">
        <f t="shared" si="38"/>
      </c>
      <c r="AD37" s="349">
        <f t="shared" si="39"/>
      </c>
      <c r="AE37" s="350" t="str">
        <f t="shared" si="18"/>
        <v> </v>
      </c>
      <c r="AF37" s="399">
        <v>205</v>
      </c>
      <c r="AG37" s="413"/>
      <c r="AH37" s="414"/>
      <c r="AI37" s="350" t="s">
        <v>168</v>
      </c>
      <c r="AJ37" s="419"/>
      <c r="AK37" s="420"/>
      <c r="AL37" s="350" t="s">
        <v>168</v>
      </c>
      <c r="AM37" s="419"/>
      <c r="AN37" s="420"/>
      <c r="AO37" s="350" t="s">
        <v>168</v>
      </c>
      <c r="AP37" s="419"/>
      <c r="AQ37" s="420"/>
      <c r="AR37" s="350" t="s">
        <v>168</v>
      </c>
      <c r="AS37" s="419"/>
      <c r="AT37" s="420">
        <v>745</v>
      </c>
      <c r="AU37" s="350">
        <v>2</v>
      </c>
      <c r="AV37" s="419"/>
      <c r="AW37" s="420">
        <v>880</v>
      </c>
      <c r="AX37" s="350">
        <v>2</v>
      </c>
      <c r="AY37" s="419"/>
      <c r="AZ37" s="420">
        <v>981</v>
      </c>
      <c r="BA37" s="350">
        <v>2</v>
      </c>
      <c r="BB37" s="419"/>
      <c r="BC37" s="420">
        <v>1111</v>
      </c>
      <c r="BD37" s="350">
        <v>2</v>
      </c>
      <c r="BE37" s="419"/>
      <c r="BF37" s="420">
        <v>1272</v>
      </c>
      <c r="BG37" s="350">
        <v>2</v>
      </c>
      <c r="BH37" s="419"/>
      <c r="BI37" s="420"/>
      <c r="BJ37" s="350" t="s">
        <v>168</v>
      </c>
    </row>
    <row r="38" spans="1:62" s="345" customFormat="1" ht="13.5" customHeight="1">
      <c r="A38" s="368">
        <v>219</v>
      </c>
      <c r="B38" s="358">
        <f t="shared" si="19"/>
      </c>
      <c r="C38" s="346">
        <f t="shared" si="20"/>
      </c>
      <c r="D38" s="350" t="str">
        <f t="shared" si="21"/>
        <v> </v>
      </c>
      <c r="E38" s="348">
        <f t="shared" si="22"/>
        <v>509</v>
      </c>
      <c r="F38" s="349">
        <f t="shared" si="23"/>
      </c>
      <c r="G38" s="350">
        <f t="shared" si="1"/>
        <v>3</v>
      </c>
      <c r="H38" s="348">
        <f t="shared" si="24"/>
        <v>565</v>
      </c>
      <c r="I38" s="349">
        <f t="shared" si="25"/>
      </c>
      <c r="J38" s="350">
        <f t="shared" si="3"/>
        <v>3</v>
      </c>
      <c r="K38" s="348">
        <f t="shared" si="26"/>
        <v>645</v>
      </c>
      <c r="L38" s="349">
        <f t="shared" si="27"/>
      </c>
      <c r="M38" s="350">
        <f t="shared" si="5"/>
        <v>3</v>
      </c>
      <c r="N38" s="348">
        <f t="shared" si="28"/>
        <v>798.9999999999999</v>
      </c>
      <c r="O38" s="349">
        <f t="shared" si="29"/>
        <v>798.9999999999999</v>
      </c>
      <c r="P38" s="350">
        <f t="shared" si="8"/>
        <v>2</v>
      </c>
      <c r="Q38" s="348">
        <f t="shared" si="30"/>
        <v>949</v>
      </c>
      <c r="R38" s="349">
        <f t="shared" si="31"/>
        <v>949</v>
      </c>
      <c r="S38" s="350">
        <f t="shared" si="10"/>
        <v>2</v>
      </c>
      <c r="T38" s="348">
        <f t="shared" si="32"/>
      </c>
      <c r="U38" s="349">
        <f t="shared" si="33"/>
        <v>1098</v>
      </c>
      <c r="V38" s="350">
        <f t="shared" si="12"/>
        <v>2</v>
      </c>
      <c r="W38" s="348">
        <f t="shared" si="34"/>
      </c>
      <c r="X38" s="349">
        <f t="shared" si="35"/>
        <v>1164</v>
      </c>
      <c r="Y38" s="350">
        <f t="shared" si="14"/>
        <v>2</v>
      </c>
      <c r="Z38" s="348">
        <f t="shared" si="36"/>
      </c>
      <c r="AA38" s="349">
        <f t="shared" si="37"/>
      </c>
      <c r="AB38" s="350" t="str">
        <f t="shared" si="16"/>
        <v> </v>
      </c>
      <c r="AC38" s="348">
        <f t="shared" si="38"/>
      </c>
      <c r="AD38" s="349">
        <f t="shared" si="39"/>
        <v>1528.0000000000002</v>
      </c>
      <c r="AE38" s="350">
        <f t="shared" si="18"/>
        <v>2</v>
      </c>
      <c r="AF38" s="399">
        <v>219</v>
      </c>
      <c r="AG38" s="413"/>
      <c r="AH38" s="414"/>
      <c r="AI38" s="350" t="s">
        <v>168</v>
      </c>
      <c r="AJ38" s="419">
        <v>509</v>
      </c>
      <c r="AK38" s="420"/>
      <c r="AL38" s="350">
        <v>3</v>
      </c>
      <c r="AM38" s="419">
        <v>565</v>
      </c>
      <c r="AN38" s="420"/>
      <c r="AO38" s="350">
        <v>3</v>
      </c>
      <c r="AP38" s="419">
        <v>645</v>
      </c>
      <c r="AQ38" s="420"/>
      <c r="AR38" s="350">
        <v>3</v>
      </c>
      <c r="AS38" s="419">
        <v>798.9999999999999</v>
      </c>
      <c r="AT38" s="420">
        <v>798.9999999999999</v>
      </c>
      <c r="AU38" s="350">
        <v>2</v>
      </c>
      <c r="AV38" s="419">
        <v>949</v>
      </c>
      <c r="AW38" s="420">
        <v>949</v>
      </c>
      <c r="AX38" s="350">
        <v>2</v>
      </c>
      <c r="AY38" s="419"/>
      <c r="AZ38" s="420">
        <v>1098</v>
      </c>
      <c r="BA38" s="350">
        <v>2</v>
      </c>
      <c r="BB38" s="419"/>
      <c r="BC38" s="420">
        <v>1164</v>
      </c>
      <c r="BD38" s="350">
        <v>2</v>
      </c>
      <c r="BE38" s="419"/>
      <c r="BF38" s="420"/>
      <c r="BG38" s="350" t="s">
        <v>168</v>
      </c>
      <c r="BH38" s="419"/>
      <c r="BI38" s="420">
        <v>1528.0000000000002</v>
      </c>
      <c r="BJ38" s="350">
        <v>2</v>
      </c>
    </row>
    <row r="39" spans="1:62" s="345" customFormat="1" ht="13.5" customHeight="1">
      <c r="A39" s="368">
        <v>245</v>
      </c>
      <c r="B39" s="358">
        <f t="shared" si="19"/>
      </c>
      <c r="C39" s="346">
        <f t="shared" si="20"/>
      </c>
      <c r="D39" s="350" t="str">
        <f t="shared" si="21"/>
        <v> </v>
      </c>
      <c r="E39" s="348">
        <f t="shared" si="22"/>
      </c>
      <c r="F39" s="349">
        <f t="shared" si="23"/>
      </c>
      <c r="G39" s="350" t="str">
        <f t="shared" si="1"/>
        <v> </v>
      </c>
      <c r="H39" s="348">
        <f t="shared" si="24"/>
      </c>
      <c r="I39" s="349">
        <f t="shared" si="25"/>
      </c>
      <c r="J39" s="350" t="str">
        <f t="shared" si="3"/>
        <v> </v>
      </c>
      <c r="K39" s="348">
        <f t="shared" si="26"/>
      </c>
      <c r="L39" s="349">
        <f t="shared" si="27"/>
      </c>
      <c r="M39" s="350" t="str">
        <f t="shared" si="5"/>
        <v> </v>
      </c>
      <c r="N39" s="348">
        <f t="shared" si="28"/>
      </c>
      <c r="O39" s="349">
        <f t="shared" si="29"/>
        <v>987</v>
      </c>
      <c r="P39" s="350">
        <f t="shared" si="8"/>
        <v>2</v>
      </c>
      <c r="Q39" s="348">
        <f t="shared" si="30"/>
      </c>
      <c r="R39" s="349">
        <f t="shared" si="31"/>
        <v>1107</v>
      </c>
      <c r="S39" s="350">
        <f t="shared" si="10"/>
        <v>2</v>
      </c>
      <c r="T39" s="348">
        <f t="shared" si="32"/>
      </c>
      <c r="U39" s="349">
        <f t="shared" si="33"/>
        <v>1281</v>
      </c>
      <c r="V39" s="350">
        <f t="shared" si="12"/>
        <v>2</v>
      </c>
      <c r="W39" s="348">
        <f t="shared" si="34"/>
      </c>
      <c r="X39" s="349">
        <f t="shared" si="35"/>
      </c>
      <c r="Y39" s="350" t="str">
        <f t="shared" si="14"/>
        <v> </v>
      </c>
      <c r="Z39" s="348">
        <f t="shared" si="36"/>
      </c>
      <c r="AA39" s="349">
        <f t="shared" si="37"/>
        <v>1416</v>
      </c>
      <c r="AB39" s="350">
        <f t="shared" si="16"/>
        <v>2</v>
      </c>
      <c r="AC39" s="348">
        <f t="shared" si="38"/>
      </c>
      <c r="AD39" s="349">
        <f t="shared" si="39"/>
        <v>1608</v>
      </c>
      <c r="AE39" s="350">
        <f t="shared" si="18"/>
        <v>2</v>
      </c>
      <c r="AF39" s="399">
        <v>245</v>
      </c>
      <c r="AG39" s="413"/>
      <c r="AH39" s="414"/>
      <c r="AI39" s="350" t="s">
        <v>168</v>
      </c>
      <c r="AJ39" s="419"/>
      <c r="AK39" s="420"/>
      <c r="AL39" s="350" t="s">
        <v>168</v>
      </c>
      <c r="AM39" s="419"/>
      <c r="AN39" s="420"/>
      <c r="AO39" s="350" t="s">
        <v>168</v>
      </c>
      <c r="AP39" s="419"/>
      <c r="AQ39" s="420"/>
      <c r="AR39" s="350" t="s">
        <v>168</v>
      </c>
      <c r="AS39" s="419"/>
      <c r="AT39" s="420">
        <v>987</v>
      </c>
      <c r="AU39" s="350">
        <v>2</v>
      </c>
      <c r="AV39" s="419"/>
      <c r="AW39" s="420">
        <v>1107</v>
      </c>
      <c r="AX39" s="350">
        <v>2</v>
      </c>
      <c r="AY39" s="419"/>
      <c r="AZ39" s="420">
        <v>1281</v>
      </c>
      <c r="BA39" s="350">
        <v>2</v>
      </c>
      <c r="BB39" s="419"/>
      <c r="BC39" s="420"/>
      <c r="BD39" s="350" t="s">
        <v>168</v>
      </c>
      <c r="BE39" s="419"/>
      <c r="BF39" s="420">
        <v>1416</v>
      </c>
      <c r="BG39" s="350">
        <v>2</v>
      </c>
      <c r="BH39" s="419"/>
      <c r="BI39" s="420">
        <v>1608</v>
      </c>
      <c r="BJ39" s="350">
        <v>2</v>
      </c>
    </row>
    <row r="40" spans="1:62" s="345" customFormat="1" ht="13.5" customHeight="1">
      <c r="A40" s="369">
        <v>273</v>
      </c>
      <c r="B40" s="375">
        <f t="shared" si="19"/>
      </c>
      <c r="C40" s="351">
        <f t="shared" si="20"/>
      </c>
      <c r="D40" s="352" t="str">
        <f t="shared" si="21"/>
        <v> </v>
      </c>
      <c r="E40" s="353">
        <f t="shared" si="22"/>
        <v>681</v>
      </c>
      <c r="F40" s="354">
        <f t="shared" si="23"/>
      </c>
      <c r="G40" s="352">
        <f t="shared" si="1"/>
        <v>2</v>
      </c>
      <c r="H40" s="353">
        <f t="shared" si="24"/>
        <v>778</v>
      </c>
      <c r="I40" s="354">
        <f t="shared" si="25"/>
      </c>
      <c r="J40" s="352">
        <f t="shared" si="3"/>
        <v>2</v>
      </c>
      <c r="K40" s="353">
        <f t="shared" si="26"/>
        <v>924</v>
      </c>
      <c r="L40" s="354">
        <f t="shared" si="27"/>
      </c>
      <c r="M40" s="352">
        <f t="shared" si="5"/>
        <v>2</v>
      </c>
      <c r="N40" s="353">
        <f t="shared" si="28"/>
      </c>
      <c r="O40" s="354">
        <f t="shared" si="29"/>
      </c>
      <c r="P40" s="352" t="str">
        <f t="shared" si="8"/>
        <v> </v>
      </c>
      <c r="Q40" s="353">
        <f t="shared" si="30"/>
      </c>
      <c r="R40" s="354">
        <f t="shared" si="31"/>
      </c>
      <c r="S40" s="352" t="str">
        <f t="shared" si="10"/>
        <v> </v>
      </c>
      <c r="T40" s="353">
        <f t="shared" si="32"/>
      </c>
      <c r="U40" s="354">
        <f t="shared" si="33"/>
      </c>
      <c r="V40" s="352" t="str">
        <f t="shared" si="12"/>
        <v> </v>
      </c>
      <c r="W40" s="353">
        <f t="shared" si="34"/>
      </c>
      <c r="X40" s="354">
        <f t="shared" si="35"/>
      </c>
      <c r="Y40" s="352" t="str">
        <f t="shared" si="14"/>
        <v> </v>
      </c>
      <c r="Z40" s="353">
        <f t="shared" si="36"/>
      </c>
      <c r="AA40" s="354">
        <f t="shared" si="37"/>
      </c>
      <c r="AB40" s="355" t="str">
        <f t="shared" si="16"/>
        <v> </v>
      </c>
      <c r="AC40" s="353">
        <f t="shared" si="38"/>
      </c>
      <c r="AD40" s="354">
        <f t="shared" si="39"/>
      </c>
      <c r="AE40" s="356" t="str">
        <f t="shared" si="18"/>
        <v> </v>
      </c>
      <c r="AF40" s="400">
        <v>273</v>
      </c>
      <c r="AG40" s="424"/>
      <c r="AH40" s="421"/>
      <c r="AI40" s="352" t="s">
        <v>168</v>
      </c>
      <c r="AJ40" s="422">
        <v>681</v>
      </c>
      <c r="AK40" s="423"/>
      <c r="AL40" s="352">
        <v>2</v>
      </c>
      <c r="AM40" s="422">
        <v>778</v>
      </c>
      <c r="AN40" s="423"/>
      <c r="AO40" s="352">
        <v>2</v>
      </c>
      <c r="AP40" s="422">
        <v>924</v>
      </c>
      <c r="AQ40" s="423"/>
      <c r="AR40" s="352">
        <v>2</v>
      </c>
      <c r="AS40" s="422"/>
      <c r="AT40" s="423"/>
      <c r="AU40" s="352" t="s">
        <v>168</v>
      </c>
      <c r="AV40" s="422"/>
      <c r="AW40" s="423"/>
      <c r="AX40" s="352" t="s">
        <v>168</v>
      </c>
      <c r="AY40" s="422"/>
      <c r="AZ40" s="423"/>
      <c r="BA40" s="352" t="s">
        <v>168</v>
      </c>
      <c r="BB40" s="422"/>
      <c r="BC40" s="423"/>
      <c r="BD40" s="352" t="s">
        <v>168</v>
      </c>
      <c r="BE40" s="422"/>
      <c r="BF40" s="423"/>
      <c r="BG40" s="355" t="s">
        <v>168</v>
      </c>
      <c r="BH40" s="422"/>
      <c r="BI40" s="423"/>
      <c r="BJ40" s="425" t="s">
        <v>168</v>
      </c>
    </row>
    <row r="41" spans="1:33" ht="13.5" customHeight="1">
      <c r="A41" s="889" t="s">
        <v>21</v>
      </c>
      <c r="B41" s="889"/>
      <c r="C41" s="889"/>
      <c r="D41" s="889"/>
      <c r="E41" s="889"/>
      <c r="F41" s="889"/>
      <c r="G41" s="889"/>
      <c r="H41" s="889"/>
      <c r="I41" s="889"/>
      <c r="J41" s="889"/>
      <c r="K41" s="889"/>
      <c r="L41" s="889"/>
      <c r="M41" s="889"/>
      <c r="N41" s="889"/>
      <c r="O41" s="889"/>
      <c r="P41" s="889"/>
      <c r="Q41" s="889"/>
      <c r="R41" s="889"/>
      <c r="S41" s="889"/>
      <c r="T41" s="889"/>
      <c r="U41" s="889"/>
      <c r="V41" s="889"/>
      <c r="W41" s="889"/>
      <c r="X41" s="889"/>
      <c r="AB41" s="206" t="str">
        <f>'WM-ZHE'!K83</f>
        <v>Офис продаж:</v>
      </c>
      <c r="AC41" s="206"/>
      <c r="AD41" s="206"/>
      <c r="AE41" s="203"/>
      <c r="AF41" s="203"/>
      <c r="AG41" s="17"/>
    </row>
    <row r="42" spans="1:33" ht="13.5" customHeight="1">
      <c r="A42" s="847" t="s">
        <v>23</v>
      </c>
      <c r="B42" s="847"/>
      <c r="C42" s="847"/>
      <c r="D42" s="847"/>
      <c r="E42" s="847"/>
      <c r="F42" s="847"/>
      <c r="G42" s="847"/>
      <c r="H42" s="847"/>
      <c r="I42" s="847"/>
      <c r="J42" s="847"/>
      <c r="K42" s="847"/>
      <c r="L42" s="847"/>
      <c r="M42" s="847"/>
      <c r="N42" s="204"/>
      <c r="O42" s="12"/>
      <c r="P42" s="153"/>
      <c r="Q42" s="153"/>
      <c r="R42" s="153"/>
      <c r="S42" s="153"/>
      <c r="T42" s="153"/>
      <c r="U42" s="207"/>
      <c r="V42" s="207"/>
      <c r="W42" s="207"/>
      <c r="X42" s="207"/>
      <c r="AB42" s="207" t="str">
        <f>'WM-ZHE'!K84</f>
        <v>ООО ГК "ТЕПЛОСИЛА"</v>
      </c>
      <c r="AC42" s="207"/>
      <c r="AD42" s="207"/>
      <c r="AE42" s="203"/>
      <c r="AF42" s="203"/>
      <c r="AG42" s="17"/>
    </row>
    <row r="43" spans="1:33" ht="13.5" customHeight="1">
      <c r="A43" s="847" t="s">
        <v>24</v>
      </c>
      <c r="B43" s="847"/>
      <c r="C43" s="847"/>
      <c r="D43" s="847"/>
      <c r="E43" s="847"/>
      <c r="F43" s="847"/>
      <c r="G43" s="847"/>
      <c r="H43" s="847"/>
      <c r="I43" s="847"/>
      <c r="J43" s="847"/>
      <c r="K43" s="847"/>
      <c r="L43" s="847"/>
      <c r="M43" s="847"/>
      <c r="N43" s="847"/>
      <c r="O43" s="847"/>
      <c r="P43" s="153"/>
      <c r="Q43" s="153"/>
      <c r="R43" s="153"/>
      <c r="S43" s="153"/>
      <c r="T43" s="153"/>
      <c r="U43" s="207"/>
      <c r="V43" s="207"/>
      <c r="W43" s="207"/>
      <c r="X43" s="207"/>
      <c r="AB43" s="207" t="str">
        <f>'WM-ZHE'!K85</f>
        <v>111622, г.Москва</v>
      </c>
      <c r="AC43" s="207"/>
      <c r="AD43" s="207"/>
      <c r="AE43" s="153"/>
      <c r="AF43" s="153"/>
      <c r="AG43" s="17"/>
    </row>
    <row r="44" spans="1:33" ht="13.5" customHeight="1">
      <c r="A44" s="771" t="s">
        <v>25</v>
      </c>
      <c r="B44" s="771"/>
      <c r="C44" s="771"/>
      <c r="D44" s="771"/>
      <c r="E44" s="771"/>
      <c r="F44" s="771"/>
      <c r="G44" s="771"/>
      <c r="H44" s="771"/>
      <c r="I44" s="771"/>
      <c r="J44" s="771"/>
      <c r="K44" s="771"/>
      <c r="L44" s="771"/>
      <c r="M44" s="771"/>
      <c r="N44" s="771"/>
      <c r="O44" s="771"/>
      <c r="P44" s="153"/>
      <c r="Q44" s="153"/>
      <c r="R44" s="153"/>
      <c r="S44" s="153"/>
      <c r="T44" s="153"/>
      <c r="U44" s="207"/>
      <c r="V44" s="207"/>
      <c r="W44" s="207"/>
      <c r="X44" s="207"/>
      <c r="AB44" s="207" t="str">
        <f>'WM-ZHE'!K86</f>
        <v>ул.Б.Косинская, д.27</v>
      </c>
      <c r="AC44" s="207"/>
      <c r="AD44" s="207"/>
      <c r="AE44" s="153"/>
      <c r="AF44" s="153"/>
      <c r="AG44" s="17"/>
    </row>
    <row r="45" spans="1:32" ht="13.5" customHeight="1">
      <c r="A45" s="877"/>
      <c r="B45" s="877"/>
      <c r="C45" s="877"/>
      <c r="D45" s="877"/>
      <c r="E45" s="877"/>
      <c r="F45" s="877"/>
      <c r="G45" s="877"/>
      <c r="H45" s="877"/>
      <c r="I45" s="877"/>
      <c r="J45" s="877"/>
      <c r="K45" s="339"/>
      <c r="L45" s="205"/>
      <c r="M45" s="205"/>
      <c r="N45" s="205"/>
      <c r="O45" s="12"/>
      <c r="P45" s="153"/>
      <c r="Q45" s="153"/>
      <c r="R45" s="153"/>
      <c r="S45" s="153"/>
      <c r="T45" s="153"/>
      <c r="U45" s="207"/>
      <c r="V45" s="207"/>
      <c r="W45" s="207"/>
      <c r="X45" s="207"/>
      <c r="AB45" s="207" t="str">
        <f>'WM-ZHE'!K87</f>
        <v>тел.     +7(495) 223-95-05</v>
      </c>
      <c r="AC45" s="207"/>
      <c r="AD45" s="207"/>
      <c r="AE45" s="153"/>
      <c r="AF45" s="153"/>
    </row>
    <row r="46" spans="1:32" ht="13.5" customHeight="1">
      <c r="A46" s="200"/>
      <c r="B46" s="200"/>
      <c r="C46" s="200"/>
      <c r="D46" s="200"/>
      <c r="E46" s="200"/>
      <c r="F46" s="12"/>
      <c r="G46" s="153"/>
      <c r="H46" s="153"/>
      <c r="I46" s="12"/>
      <c r="J46" s="153"/>
      <c r="K46" s="153"/>
      <c r="L46" s="12"/>
      <c r="M46" s="153"/>
      <c r="N46" s="153"/>
      <c r="O46" s="12"/>
      <c r="P46" s="153"/>
      <c r="Q46" s="153"/>
      <c r="R46" s="153"/>
      <c r="S46" s="153"/>
      <c r="T46" s="153"/>
      <c r="U46" s="207"/>
      <c r="V46" s="207"/>
      <c r="W46" s="207"/>
      <c r="X46" s="207"/>
      <c r="AB46" s="207" t="str">
        <f>'WM-ZHE'!K88</f>
        <v>факс   +7(495) 700-17-70</v>
      </c>
      <c r="AC46" s="207"/>
      <c r="AD46" s="207"/>
      <c r="AE46" s="153"/>
      <c r="AF46" s="153"/>
    </row>
    <row r="47" ht="13.5" customHeight="1"/>
    <row r="49" ht="12.75">
      <c r="F49" s="404"/>
    </row>
  </sheetData>
  <sheetProtection formatCells="0" formatColumns="0" formatRows="0"/>
  <mergeCells count="32">
    <mergeCell ref="A1:AE1"/>
    <mergeCell ref="A2:AE2"/>
    <mergeCell ref="A3:AE3"/>
    <mergeCell ref="A4:AE4"/>
    <mergeCell ref="AC7:AD7"/>
    <mergeCell ref="A5:AE5"/>
    <mergeCell ref="AC8:AE8"/>
    <mergeCell ref="Z8:AB8"/>
    <mergeCell ref="BB8:BD8"/>
    <mergeCell ref="BE8:BG8"/>
    <mergeCell ref="A8:A9"/>
    <mergeCell ref="H8:J8"/>
    <mergeCell ref="K8:M8"/>
    <mergeCell ref="N8:P8"/>
    <mergeCell ref="BH8:BJ8"/>
    <mergeCell ref="AG8:AI8"/>
    <mergeCell ref="AJ8:AL8"/>
    <mergeCell ref="AP8:AR8"/>
    <mergeCell ref="AM8:AO8"/>
    <mergeCell ref="AY8:BA8"/>
    <mergeCell ref="AV8:AX8"/>
    <mergeCell ref="AS8:AU8"/>
    <mergeCell ref="A44:O44"/>
    <mergeCell ref="A45:J45"/>
    <mergeCell ref="T8:V8"/>
    <mergeCell ref="W8:Y8"/>
    <mergeCell ref="A41:X41"/>
    <mergeCell ref="A42:M42"/>
    <mergeCell ref="A43:O43"/>
    <mergeCell ref="B8:D8"/>
    <mergeCell ref="E8:G8"/>
    <mergeCell ref="Q8:S8"/>
  </mergeCells>
  <printOptions horizontalCentered="1"/>
  <pageMargins left="0.2" right="0.21" top="0.5511811023622047" bottom="0.6299212598425197" header="0.43" footer="0.5118110236220472"/>
  <pageSetup fitToHeight="1" fitToWidth="1" horizontalDpi="600" verticalDpi="600" orientation="landscape" paperSize="9" scale="55" r:id="rId2"/>
  <rowBreaks count="1" manualBreakCount="1">
    <brk id="8" max="49" man="1"/>
  </rowBreaks>
  <colBreaks count="1" manualBreakCount="1">
    <brk id="3" max="45" man="1"/>
  </colBreaks>
  <ignoredErrors>
    <ignoredError sqref="G10:G40 D10:D40 J10:J40 M10:M40 P10:P40 S10:S40 V10:V40 Y10:Y40 AB10:AB40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28"/>
  <sheetViews>
    <sheetView view="pageBreakPreview" zoomScale="75" zoomScaleNormal="85" zoomScaleSheetLayoutView="75" zoomScalePageLayoutView="0" workbookViewId="0" topLeftCell="A1">
      <selection activeCell="A1" sqref="A1:H1"/>
    </sheetView>
  </sheetViews>
  <sheetFormatPr defaultColWidth="9.140625" defaultRowHeight="12.75"/>
  <cols>
    <col min="1" max="1" width="20.7109375" style="39" customWidth="1"/>
    <col min="2" max="2" width="24.7109375" style="39" customWidth="1"/>
    <col min="3" max="7" width="14.7109375" style="39" customWidth="1"/>
    <col min="8" max="8" width="14.7109375" style="39" hidden="1" customWidth="1"/>
    <col min="9" max="9" width="12.8515625" style="39" customWidth="1"/>
    <col min="10" max="16384" width="9.140625" style="39" customWidth="1"/>
  </cols>
  <sheetData>
    <row r="1" spans="1:8" s="673" customFormat="1" ht="15.75" customHeight="1">
      <c r="A1" s="897" t="s">
        <v>94</v>
      </c>
      <c r="B1" s="897"/>
      <c r="C1" s="897"/>
      <c r="D1" s="897"/>
      <c r="E1" s="897"/>
      <c r="F1" s="897"/>
      <c r="G1" s="897"/>
      <c r="H1" s="897"/>
    </row>
    <row r="2" spans="1:8" s="673" customFormat="1" ht="15.75" customHeight="1">
      <c r="A2" s="897" t="s">
        <v>1</v>
      </c>
      <c r="B2" s="897"/>
      <c r="C2" s="897"/>
      <c r="D2" s="897"/>
      <c r="E2" s="897"/>
      <c r="F2" s="897"/>
      <c r="G2" s="897"/>
      <c r="H2" s="897"/>
    </row>
    <row r="3" spans="1:8" s="673" customFormat="1" ht="15.75" customHeight="1">
      <c r="A3" s="897" t="str">
        <f>'WM-ZHE'!A3:N3</f>
        <v>Техническая изоляция</v>
      </c>
      <c r="B3" s="897"/>
      <c r="C3" s="897"/>
      <c r="D3" s="897"/>
      <c r="E3" s="897"/>
      <c r="F3" s="897"/>
      <c r="G3" s="897"/>
      <c r="H3" s="897"/>
    </row>
    <row r="4" spans="1:8" s="673" customFormat="1" ht="15.75" customHeight="1">
      <c r="A4" s="897" t="str">
        <f>'WM-ZHE'!A4</f>
        <v>от 28 марта 2014 г.</v>
      </c>
      <c r="B4" s="897"/>
      <c r="C4" s="897"/>
      <c r="D4" s="897"/>
      <c r="E4" s="897"/>
      <c r="F4" s="897"/>
      <c r="G4" s="897"/>
      <c r="H4" s="897"/>
    </row>
    <row r="5" spans="1:8" s="673" customFormat="1" ht="15.75" customHeight="1">
      <c r="A5" s="897" t="str">
        <f>'WM-ZHE'!A3:M3</f>
        <v>Техническая изоляция</v>
      </c>
      <c r="B5" s="897"/>
      <c r="C5" s="897"/>
      <c r="D5" s="897"/>
      <c r="E5" s="897"/>
      <c r="F5" s="897"/>
      <c r="G5" s="897"/>
      <c r="H5" s="897"/>
    </row>
    <row r="6" spans="1:8" s="673" customFormat="1" ht="15.75" customHeight="1">
      <c r="A6" s="897" t="s">
        <v>95</v>
      </c>
      <c r="B6" s="897"/>
      <c r="C6" s="897"/>
      <c r="D6" s="897"/>
      <c r="E6" s="897"/>
      <c r="F6" s="897"/>
      <c r="G6" s="897"/>
      <c r="H6" s="897"/>
    </row>
    <row r="7" spans="1:8" s="673" customFormat="1" ht="15.75" customHeight="1">
      <c r="A7" s="674"/>
      <c r="B7" s="674"/>
      <c r="C7" s="674"/>
      <c r="D7" s="674"/>
      <c r="E7" s="674"/>
      <c r="F7" s="674"/>
      <c r="G7" s="674"/>
      <c r="H7" s="674"/>
    </row>
    <row r="8" spans="1:8" ht="15.75" customHeight="1" thickBot="1">
      <c r="A8" s="52"/>
      <c r="B8" s="52"/>
      <c r="C8" s="52"/>
      <c r="D8" s="52"/>
      <c r="E8" s="52"/>
      <c r="F8" s="334" t="s">
        <v>149</v>
      </c>
      <c r="G8" s="332">
        <v>0</v>
      </c>
      <c r="H8" s="179"/>
    </row>
    <row r="9" spans="1:8" ht="15.75" customHeight="1">
      <c r="A9" s="900" t="s">
        <v>3</v>
      </c>
      <c r="B9" s="901" t="s">
        <v>45</v>
      </c>
      <c r="C9" s="902" t="s">
        <v>46</v>
      </c>
      <c r="D9" s="903"/>
      <c r="E9" s="901" t="s">
        <v>47</v>
      </c>
      <c r="F9" s="898" t="s">
        <v>9</v>
      </c>
      <c r="G9" s="899"/>
      <c r="H9" s="220"/>
    </row>
    <row r="10" spans="1:8" ht="30" customHeight="1">
      <c r="A10" s="900"/>
      <c r="B10" s="831"/>
      <c r="C10" s="40" t="s">
        <v>48</v>
      </c>
      <c r="D10" s="40" t="s">
        <v>49</v>
      </c>
      <c r="E10" s="904"/>
      <c r="F10" s="219" t="s">
        <v>50</v>
      </c>
      <c r="G10" s="268" t="s">
        <v>51</v>
      </c>
      <c r="H10" s="221" t="s">
        <v>50</v>
      </c>
    </row>
    <row r="11" spans="1:8" ht="13.5" customHeight="1">
      <c r="A11" s="894" t="s">
        <v>52</v>
      </c>
      <c r="B11" s="892" t="s">
        <v>89</v>
      </c>
      <c r="C11" s="47">
        <v>50</v>
      </c>
      <c r="D11" s="47">
        <v>100</v>
      </c>
      <c r="E11" s="48">
        <v>12</v>
      </c>
      <c r="F11" s="295">
        <f aca="true" t="shared" si="0" ref="F11:F16">H11*(100%-$G$8)</f>
        <v>611</v>
      </c>
      <c r="G11" s="310">
        <f aca="true" t="shared" si="1" ref="G11:G16">E11*F11</f>
        <v>7332</v>
      </c>
      <c r="H11" s="232">
        <v>611</v>
      </c>
    </row>
    <row r="12" spans="1:8" ht="13.5" customHeight="1">
      <c r="A12" s="895"/>
      <c r="B12" s="892"/>
      <c r="C12" s="23">
        <v>50</v>
      </c>
      <c r="D12" s="23">
        <v>75</v>
      </c>
      <c r="E12" s="24">
        <v>16</v>
      </c>
      <c r="F12" s="300">
        <f t="shared" si="0"/>
        <v>458</v>
      </c>
      <c r="G12" s="311">
        <f t="shared" si="1"/>
        <v>7328</v>
      </c>
      <c r="H12" s="284">
        <v>458</v>
      </c>
    </row>
    <row r="13" spans="1:8" ht="13.5" customHeight="1">
      <c r="A13" s="896"/>
      <c r="B13" s="893"/>
      <c r="C13" s="49">
        <v>50</v>
      </c>
      <c r="D13" s="49">
        <v>50</v>
      </c>
      <c r="E13" s="46">
        <v>24</v>
      </c>
      <c r="F13" s="312">
        <f t="shared" si="0"/>
        <v>306</v>
      </c>
      <c r="G13" s="313">
        <f t="shared" si="1"/>
        <v>7344</v>
      </c>
      <c r="H13" s="285">
        <v>306</v>
      </c>
    </row>
    <row r="14" spans="1:8" ht="13.5" customHeight="1">
      <c r="A14" s="894" t="s">
        <v>53</v>
      </c>
      <c r="B14" s="831" t="s">
        <v>54</v>
      </c>
      <c r="C14" s="18">
        <v>50</v>
      </c>
      <c r="D14" s="18">
        <v>100</v>
      </c>
      <c r="E14" s="19">
        <v>12</v>
      </c>
      <c r="F14" s="314">
        <f t="shared" si="0"/>
        <v>453</v>
      </c>
      <c r="G14" s="315">
        <f t="shared" si="1"/>
        <v>5436</v>
      </c>
      <c r="H14" s="286">
        <v>453</v>
      </c>
    </row>
    <row r="15" spans="1:8" ht="13.5" customHeight="1">
      <c r="A15" s="895"/>
      <c r="B15" s="831"/>
      <c r="C15" s="50">
        <v>50</v>
      </c>
      <c r="D15" s="50">
        <v>75</v>
      </c>
      <c r="E15" s="51">
        <v>16</v>
      </c>
      <c r="F15" s="316">
        <f t="shared" si="0"/>
        <v>340</v>
      </c>
      <c r="G15" s="317">
        <f t="shared" si="1"/>
        <v>5440</v>
      </c>
      <c r="H15" s="287">
        <v>340</v>
      </c>
    </row>
    <row r="16" spans="1:8" ht="13.5" customHeight="1" thickBot="1">
      <c r="A16" s="896"/>
      <c r="B16" s="893"/>
      <c r="C16" s="144">
        <v>50</v>
      </c>
      <c r="D16" s="144">
        <v>50</v>
      </c>
      <c r="E16" s="147">
        <v>24</v>
      </c>
      <c r="F16" s="302">
        <f t="shared" si="0"/>
        <v>227</v>
      </c>
      <c r="G16" s="318">
        <f t="shared" si="1"/>
        <v>5448</v>
      </c>
      <c r="H16" s="288">
        <v>227</v>
      </c>
    </row>
    <row r="17" spans="1:8" ht="13.5" customHeight="1">
      <c r="A17" s="38"/>
      <c r="B17" s="10"/>
      <c r="C17" s="10"/>
      <c r="D17" s="10"/>
      <c r="E17" s="10"/>
      <c r="F17" s="10"/>
      <c r="G17" s="41"/>
      <c r="H17" s="41"/>
    </row>
    <row r="18" spans="1:8" ht="13.5" customHeight="1">
      <c r="A18" s="7" t="s">
        <v>21</v>
      </c>
      <c r="B18" s="7"/>
      <c r="C18" s="7"/>
      <c r="D18" s="7"/>
      <c r="F18" s="7" t="str">
        <f>'WM-ZHE'!K83</f>
        <v>Офис продаж:</v>
      </c>
      <c r="H18" s="7"/>
    </row>
    <row r="19" spans="1:8" ht="13.5" customHeight="1">
      <c r="A19" s="9" t="s">
        <v>23</v>
      </c>
      <c r="B19" s="42"/>
      <c r="C19" s="42"/>
      <c r="D19" s="42"/>
      <c r="F19" s="9" t="str">
        <f>'WM-ZHE'!K84</f>
        <v>ООО ГК "ТЕПЛОСИЛА"</v>
      </c>
      <c r="H19" s="9"/>
    </row>
    <row r="20" spans="1:8" ht="13.5" customHeight="1">
      <c r="A20" s="9" t="s">
        <v>24</v>
      </c>
      <c r="B20" s="42"/>
      <c r="C20" s="42"/>
      <c r="D20" s="42"/>
      <c r="F20" s="9" t="str">
        <f>'WM-ZHE'!K85</f>
        <v>111622, г.Москва</v>
      </c>
      <c r="H20" s="9"/>
    </row>
    <row r="21" spans="1:8" ht="13.5" customHeight="1">
      <c r="A21" s="891" t="s">
        <v>55</v>
      </c>
      <c r="B21" s="891"/>
      <c r="C21" s="891"/>
      <c r="D21" s="891"/>
      <c r="E21" s="891"/>
      <c r="F21" s="197" t="str">
        <f>'WM-ZHE'!K86</f>
        <v>ул.Б.Косинская, д.27</v>
      </c>
      <c r="H21" s="197"/>
    </row>
    <row r="22" spans="1:8" ht="13.5" customHeight="1">
      <c r="A22" s="43"/>
      <c r="B22" s="43"/>
      <c r="C22" s="43"/>
      <c r="D22" s="43"/>
      <c r="E22" s="43"/>
      <c r="F22" s="9" t="str">
        <f>'WM-ZHE'!K87</f>
        <v>тел.     +7(495) 223-95-05</v>
      </c>
      <c r="H22" s="9"/>
    </row>
    <row r="23" spans="6:8" ht="13.5" customHeight="1">
      <c r="F23" s="9" t="str">
        <f>'WM-ZHE'!K88</f>
        <v>факс   +7(495) 700-17-70</v>
      </c>
      <c r="H23" s="9"/>
    </row>
    <row r="24" ht="13.5" customHeight="1"/>
    <row r="25" ht="13.5" customHeight="1">
      <c r="A25" s="44"/>
    </row>
    <row r="26" ht="13.5" customHeight="1">
      <c r="A26" s="44"/>
    </row>
    <row r="27" ht="13.5" customHeight="1">
      <c r="A27" s="44"/>
    </row>
    <row r="28" ht="13.5" customHeight="1">
      <c r="A28" s="44"/>
    </row>
    <row r="29" ht="13.5" customHeight="1"/>
  </sheetData>
  <sheetProtection formatCells="0" formatColumns="0" formatRows="0"/>
  <mergeCells count="16">
    <mergeCell ref="A5:H5"/>
    <mergeCell ref="F9:G9"/>
    <mergeCell ref="A9:A10"/>
    <mergeCell ref="B9:B10"/>
    <mergeCell ref="C9:D9"/>
    <mergeCell ref="E9:E10"/>
    <mergeCell ref="A21:E21"/>
    <mergeCell ref="B11:B13"/>
    <mergeCell ref="B14:B16"/>
    <mergeCell ref="A11:A13"/>
    <mergeCell ref="A14:A16"/>
    <mergeCell ref="A1:H1"/>
    <mergeCell ref="A6:H6"/>
    <mergeCell ref="A2:H2"/>
    <mergeCell ref="A4:H4"/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X45"/>
  <sheetViews>
    <sheetView showGridLines="0" view="pageBreakPreview" zoomScale="75" zoomScaleNormal="90" zoomScaleSheetLayoutView="75" zoomScalePageLayoutView="0" workbookViewId="0" topLeftCell="A1">
      <selection activeCell="A5" sqref="A5:M5"/>
    </sheetView>
  </sheetViews>
  <sheetFormatPr defaultColWidth="9.140625" defaultRowHeight="12.75"/>
  <cols>
    <col min="1" max="2" width="20.7109375" style="14" customWidth="1"/>
    <col min="3" max="7" width="12.7109375" style="1" customWidth="1"/>
    <col min="8" max="8" width="12.7109375" style="1" hidden="1" customWidth="1"/>
    <col min="9" max="9" width="12.7109375" style="1" customWidth="1"/>
    <col min="10" max="10" width="12.7109375" style="1" hidden="1" customWidth="1"/>
    <col min="11" max="11" width="12.7109375" style="1" customWidth="1"/>
    <col min="12" max="12" width="12.7109375" style="1" hidden="1" customWidth="1"/>
    <col min="13" max="13" width="12.7109375" style="1" customWidth="1"/>
    <col min="14" max="14" width="12.57421875" style="1" hidden="1" customWidth="1"/>
    <col min="15" max="15" width="9.57421875" style="28" customWidth="1"/>
    <col min="16" max="17" width="11.00390625" style="28" customWidth="1"/>
    <col min="18" max="18" width="9.140625" style="27" customWidth="1"/>
    <col min="19" max="24" width="9.140625" style="28" customWidth="1"/>
    <col min="25" max="16384" width="9.140625" style="1" customWidth="1"/>
  </cols>
  <sheetData>
    <row r="1" spans="1:24" s="185" customFormat="1" ht="15.75" customHeight="1">
      <c r="A1" s="800" t="s">
        <v>56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191"/>
      <c r="O1" s="186"/>
      <c r="P1" s="186"/>
      <c r="Q1" s="186"/>
      <c r="R1" s="193"/>
      <c r="S1" s="194"/>
      <c r="T1" s="194"/>
      <c r="U1" s="194"/>
      <c r="V1" s="194"/>
      <c r="W1" s="194"/>
      <c r="X1" s="194"/>
    </row>
    <row r="2" spans="1:24" s="185" customFormat="1" ht="15.75" customHeight="1">
      <c r="A2" s="800" t="s">
        <v>1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191"/>
      <c r="O2" s="186"/>
      <c r="P2" s="186"/>
      <c r="Q2" s="186"/>
      <c r="R2" s="193"/>
      <c r="S2" s="194"/>
      <c r="T2" s="194"/>
      <c r="U2" s="194"/>
      <c r="V2" s="194"/>
      <c r="W2" s="194"/>
      <c r="X2" s="194"/>
    </row>
    <row r="3" spans="1:24" s="185" customFormat="1" ht="15.75" customHeight="1">
      <c r="A3" s="800" t="str">
        <f>'WM-ZHE'!A3:N3</f>
        <v>Техническая изоляция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191"/>
      <c r="O3" s="186"/>
      <c r="P3" s="186"/>
      <c r="Q3" s="186"/>
      <c r="R3" s="193"/>
      <c r="S3" s="194"/>
      <c r="T3" s="194"/>
      <c r="U3" s="194"/>
      <c r="V3" s="194"/>
      <c r="W3" s="194"/>
      <c r="X3" s="194"/>
    </row>
    <row r="4" spans="1:24" s="185" customFormat="1" ht="15.75" customHeight="1">
      <c r="A4" s="800" t="str">
        <f>'WM-ZHE'!A4:N4</f>
        <v>от 28 марта 2014 г.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191"/>
      <c r="O4" s="186"/>
      <c r="P4" s="186"/>
      <c r="Q4" s="186"/>
      <c r="R4" s="193"/>
      <c r="S4" s="194"/>
      <c r="T4" s="194"/>
      <c r="U4" s="194"/>
      <c r="V4" s="194"/>
      <c r="W4" s="194"/>
      <c r="X4" s="194"/>
    </row>
    <row r="5" spans="1:24" s="189" customFormat="1" ht="15.75" customHeight="1">
      <c r="A5" s="800" t="s">
        <v>90</v>
      </c>
      <c r="B5" s="800"/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183"/>
      <c r="O5" s="186"/>
      <c r="P5" s="186"/>
      <c r="Q5" s="186"/>
      <c r="R5" s="195"/>
      <c r="S5" s="186"/>
      <c r="T5" s="186"/>
      <c r="U5" s="186"/>
      <c r="V5" s="186"/>
      <c r="W5" s="186"/>
      <c r="X5" s="186"/>
    </row>
    <row r="6" spans="1:24" s="26" customFormat="1" ht="15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334" t="s">
        <v>149</v>
      </c>
      <c r="L6" s="335"/>
      <c r="M6" s="332">
        <v>0</v>
      </c>
      <c r="N6" s="53"/>
      <c r="O6" s="54"/>
      <c r="P6" s="54"/>
      <c r="Q6" s="54"/>
      <c r="R6" s="55"/>
      <c r="S6" s="54"/>
      <c r="T6" s="54"/>
      <c r="U6" s="54"/>
      <c r="V6" s="54"/>
      <c r="W6" s="54"/>
      <c r="X6" s="54"/>
    </row>
    <row r="7" spans="1:22" s="59" customFormat="1" ht="30" customHeight="1">
      <c r="A7" s="905" t="s">
        <v>97</v>
      </c>
      <c r="B7" s="922" t="s">
        <v>161</v>
      </c>
      <c r="C7" s="905" t="s">
        <v>98</v>
      </c>
      <c r="D7" s="930"/>
      <c r="E7" s="930"/>
      <c r="F7" s="930"/>
      <c r="G7" s="930"/>
      <c r="H7" s="930"/>
      <c r="I7" s="915" t="s">
        <v>99</v>
      </c>
      <c r="J7" s="916"/>
      <c r="K7" s="916"/>
      <c r="L7" s="917"/>
      <c r="M7" s="905" t="s">
        <v>57</v>
      </c>
      <c r="N7" s="57"/>
      <c r="O7" s="57"/>
      <c r="P7" s="57"/>
      <c r="Q7" s="57"/>
      <c r="R7" s="58"/>
      <c r="S7" s="58"/>
      <c r="T7" s="58"/>
      <c r="U7" s="58"/>
      <c r="V7" s="58"/>
    </row>
    <row r="8" spans="1:22" s="59" customFormat="1" ht="30" customHeight="1">
      <c r="A8" s="906"/>
      <c r="B8" s="923"/>
      <c r="C8" s="170" t="s">
        <v>58</v>
      </c>
      <c r="D8" s="171" t="s">
        <v>7</v>
      </c>
      <c r="E8" s="172" t="s">
        <v>8</v>
      </c>
      <c r="F8" s="169" t="s">
        <v>59</v>
      </c>
      <c r="G8" s="169" t="s">
        <v>60</v>
      </c>
      <c r="H8" s="174" t="s">
        <v>60</v>
      </c>
      <c r="I8" s="182" t="s">
        <v>120</v>
      </c>
      <c r="J8" s="174" t="s">
        <v>120</v>
      </c>
      <c r="K8" s="169" t="s">
        <v>121</v>
      </c>
      <c r="L8" s="174" t="s">
        <v>121</v>
      </c>
      <c r="M8" s="906"/>
      <c r="O8" s="57"/>
      <c r="P8" s="57"/>
      <c r="Q8" s="57"/>
      <c r="R8" s="58"/>
      <c r="S8" s="58"/>
      <c r="T8" s="58"/>
      <c r="U8" s="58"/>
      <c r="V8" s="58"/>
    </row>
    <row r="9" spans="1:22" s="31" customFormat="1" ht="13.5" customHeight="1">
      <c r="A9" s="241" t="s">
        <v>61</v>
      </c>
      <c r="B9" s="98" t="s">
        <v>114</v>
      </c>
      <c r="C9" s="99">
        <v>8</v>
      </c>
      <c r="D9" s="274">
        <v>4.8</v>
      </c>
      <c r="E9" s="274">
        <v>0.192</v>
      </c>
      <c r="F9" s="70">
        <f>G9*E9/D9</f>
        <v>191.48000000000002</v>
      </c>
      <c r="G9" s="319">
        <f>H9*(100%-$M$6)</f>
        <v>4787</v>
      </c>
      <c r="H9" s="275">
        <v>4787</v>
      </c>
      <c r="I9" s="319">
        <f>J9*(100%-$M$6)</f>
        <v>7</v>
      </c>
      <c r="J9" s="320">
        <v>7</v>
      </c>
      <c r="K9" s="319">
        <f>L9*(100%-$M$6)</f>
        <v>5</v>
      </c>
      <c r="L9" s="275">
        <v>5</v>
      </c>
      <c r="M9" s="295">
        <f>F9+(I9+K9)*5*(10/6)</f>
        <v>291.48</v>
      </c>
      <c r="N9" s="45"/>
      <c r="O9" s="45"/>
      <c r="P9" s="45"/>
      <c r="Q9" s="29"/>
      <c r="R9" s="30"/>
      <c r="S9" s="30"/>
      <c r="T9" s="30"/>
      <c r="U9" s="30"/>
      <c r="V9" s="30"/>
    </row>
    <row r="10" spans="1:22" s="31" customFormat="1" ht="13.5" customHeight="1">
      <c r="A10" s="251" t="s">
        <v>62</v>
      </c>
      <c r="B10" s="100" t="s">
        <v>114</v>
      </c>
      <c r="C10" s="101">
        <v>6</v>
      </c>
      <c r="D10" s="276">
        <v>3.6</v>
      </c>
      <c r="E10" s="276">
        <v>0.18</v>
      </c>
      <c r="F10" s="76">
        <f aca="true" t="shared" si="0" ref="F10:F25">G10*E10/D10</f>
        <v>239.35</v>
      </c>
      <c r="G10" s="321">
        <f aca="true" t="shared" si="1" ref="G10:G25">H10*(100%-$M$6)</f>
        <v>4787</v>
      </c>
      <c r="H10" s="278">
        <v>4787</v>
      </c>
      <c r="I10" s="321">
        <f aca="true" t="shared" si="2" ref="I10:K25">J10*(100%-$M$6)</f>
        <v>7</v>
      </c>
      <c r="J10" s="322">
        <v>7</v>
      </c>
      <c r="K10" s="323">
        <f t="shared" si="2"/>
        <v>5</v>
      </c>
      <c r="L10" s="278">
        <v>5</v>
      </c>
      <c r="M10" s="296">
        <f aca="true" t="shared" si="3" ref="M10:M25">F10+(I10+K10)*5*(10/6)</f>
        <v>339.35</v>
      </c>
      <c r="N10" s="45"/>
      <c r="O10" s="45"/>
      <c r="P10" s="45"/>
      <c r="Q10" s="29"/>
      <c r="R10" s="30"/>
      <c r="S10" s="30"/>
      <c r="T10" s="30"/>
      <c r="U10" s="30"/>
      <c r="V10" s="30"/>
    </row>
    <row r="11" spans="1:22" s="31" customFormat="1" ht="13.5" customHeight="1">
      <c r="A11" s="251" t="s">
        <v>63</v>
      </c>
      <c r="B11" s="100" t="s">
        <v>115</v>
      </c>
      <c r="C11" s="102">
        <v>4</v>
      </c>
      <c r="D11" s="277">
        <v>2.4</v>
      </c>
      <c r="E11" s="277">
        <v>0.144</v>
      </c>
      <c r="F11" s="76">
        <f t="shared" si="0"/>
        <v>287.22</v>
      </c>
      <c r="G11" s="321">
        <f t="shared" si="1"/>
        <v>4787</v>
      </c>
      <c r="H11" s="278">
        <v>4787</v>
      </c>
      <c r="I11" s="321">
        <f t="shared" si="2"/>
        <v>8</v>
      </c>
      <c r="J11" s="322">
        <v>8</v>
      </c>
      <c r="K11" s="323">
        <f t="shared" si="2"/>
        <v>5</v>
      </c>
      <c r="L11" s="278">
        <v>5</v>
      </c>
      <c r="M11" s="296">
        <f t="shared" si="3"/>
        <v>395.5533333333334</v>
      </c>
      <c r="N11" s="45"/>
      <c r="O11" s="45"/>
      <c r="P11" s="45"/>
      <c r="Q11" s="32"/>
      <c r="R11" s="30"/>
      <c r="S11" s="30"/>
      <c r="T11" s="30"/>
      <c r="U11" s="30"/>
      <c r="V11" s="30"/>
    </row>
    <row r="12" spans="1:22" s="31" customFormat="1" ht="13.5" customHeight="1">
      <c r="A12" s="100" t="s">
        <v>64</v>
      </c>
      <c r="B12" s="100" t="s">
        <v>115</v>
      </c>
      <c r="C12" s="101">
        <v>4</v>
      </c>
      <c r="D12" s="276">
        <v>2.4</v>
      </c>
      <c r="E12" s="276">
        <v>0.168</v>
      </c>
      <c r="F12" s="76">
        <f t="shared" si="0"/>
        <v>335.09000000000003</v>
      </c>
      <c r="G12" s="321">
        <f t="shared" si="1"/>
        <v>4787</v>
      </c>
      <c r="H12" s="279">
        <v>4787</v>
      </c>
      <c r="I12" s="321">
        <f t="shared" si="2"/>
        <v>8</v>
      </c>
      <c r="J12" s="324">
        <v>8</v>
      </c>
      <c r="K12" s="325">
        <f t="shared" si="2"/>
        <v>5</v>
      </c>
      <c r="L12" s="279">
        <v>5</v>
      </c>
      <c r="M12" s="458">
        <f t="shared" si="3"/>
        <v>443.4233333333334</v>
      </c>
      <c r="N12" s="45"/>
      <c r="O12" s="45"/>
      <c r="P12" s="45"/>
      <c r="Q12" s="29"/>
      <c r="R12" s="30"/>
      <c r="S12" s="30"/>
      <c r="T12" s="30"/>
      <c r="U12" s="30"/>
      <c r="V12" s="30"/>
    </row>
    <row r="13" spans="1:22" s="31" customFormat="1" ht="13.5" customHeight="1">
      <c r="A13" s="100" t="s">
        <v>65</v>
      </c>
      <c r="B13" s="100" t="s">
        <v>115</v>
      </c>
      <c r="C13" s="101">
        <v>4</v>
      </c>
      <c r="D13" s="276">
        <v>2.4</v>
      </c>
      <c r="E13" s="276">
        <v>0.192</v>
      </c>
      <c r="F13" s="76">
        <f t="shared" si="0"/>
        <v>382.96000000000004</v>
      </c>
      <c r="G13" s="321">
        <f t="shared" si="1"/>
        <v>4787</v>
      </c>
      <c r="H13" s="279">
        <v>4787</v>
      </c>
      <c r="I13" s="321">
        <f t="shared" si="2"/>
        <v>8</v>
      </c>
      <c r="J13" s="324">
        <v>8</v>
      </c>
      <c r="K13" s="325">
        <f t="shared" si="2"/>
        <v>5</v>
      </c>
      <c r="L13" s="279">
        <v>5</v>
      </c>
      <c r="M13" s="458">
        <f t="shared" si="3"/>
        <v>491.2933333333334</v>
      </c>
      <c r="N13" s="45"/>
      <c r="O13" s="45"/>
      <c r="P13" s="45"/>
      <c r="Q13" s="29"/>
      <c r="R13" s="30"/>
      <c r="S13" s="30"/>
      <c r="T13" s="30"/>
      <c r="U13" s="30"/>
      <c r="V13" s="30"/>
    </row>
    <row r="14" spans="1:22" s="31" customFormat="1" ht="13.5" customHeight="1">
      <c r="A14" s="100" t="s">
        <v>66</v>
      </c>
      <c r="B14" s="100" t="s">
        <v>116</v>
      </c>
      <c r="C14" s="101">
        <v>4</v>
      </c>
      <c r="D14" s="276">
        <v>2.4</v>
      </c>
      <c r="E14" s="276">
        <v>0.216</v>
      </c>
      <c r="F14" s="76">
        <f t="shared" si="0"/>
        <v>430.83</v>
      </c>
      <c r="G14" s="321">
        <f t="shared" si="1"/>
        <v>4787</v>
      </c>
      <c r="H14" s="279">
        <v>4787</v>
      </c>
      <c r="I14" s="321">
        <f t="shared" si="2"/>
        <v>9</v>
      </c>
      <c r="J14" s="324">
        <v>9</v>
      </c>
      <c r="K14" s="325">
        <f t="shared" si="2"/>
        <v>5</v>
      </c>
      <c r="L14" s="279">
        <v>5</v>
      </c>
      <c r="M14" s="458">
        <f t="shared" si="3"/>
        <v>547.4966666666667</v>
      </c>
      <c r="N14" s="45"/>
      <c r="O14" s="45"/>
      <c r="P14" s="45"/>
      <c r="Q14" s="29"/>
      <c r="R14" s="30"/>
      <c r="S14" s="30"/>
      <c r="T14" s="30"/>
      <c r="U14" s="30"/>
      <c r="V14" s="30"/>
    </row>
    <row r="15" spans="1:22" s="31" customFormat="1" ht="13.5" customHeight="1">
      <c r="A15" s="100" t="s">
        <v>67</v>
      </c>
      <c r="B15" s="100" t="s">
        <v>116</v>
      </c>
      <c r="C15" s="101">
        <v>3</v>
      </c>
      <c r="D15" s="276">
        <v>1.8</v>
      </c>
      <c r="E15" s="276">
        <v>0.18</v>
      </c>
      <c r="F15" s="76">
        <f t="shared" si="0"/>
        <v>478.7</v>
      </c>
      <c r="G15" s="321">
        <f t="shared" si="1"/>
        <v>4787</v>
      </c>
      <c r="H15" s="279">
        <v>4787</v>
      </c>
      <c r="I15" s="321">
        <f t="shared" si="2"/>
        <v>9</v>
      </c>
      <c r="J15" s="324">
        <v>9</v>
      </c>
      <c r="K15" s="325">
        <f t="shared" si="2"/>
        <v>5</v>
      </c>
      <c r="L15" s="279">
        <v>5</v>
      </c>
      <c r="M15" s="458">
        <f t="shared" si="3"/>
        <v>595.3666666666667</v>
      </c>
      <c r="N15" s="45"/>
      <c r="O15" s="45"/>
      <c r="P15" s="45"/>
      <c r="Q15" s="29"/>
      <c r="R15" s="30"/>
      <c r="S15" s="30"/>
      <c r="T15" s="30"/>
      <c r="U15" s="30"/>
      <c r="V15" s="30"/>
    </row>
    <row r="16" spans="1:22" s="31" customFormat="1" ht="13.5" customHeight="1">
      <c r="A16" s="100" t="s">
        <v>68</v>
      </c>
      <c r="B16" s="100" t="s">
        <v>116</v>
      </c>
      <c r="C16" s="101">
        <v>3</v>
      </c>
      <c r="D16" s="276">
        <v>1.8</v>
      </c>
      <c r="E16" s="276">
        <v>0.198</v>
      </c>
      <c r="F16" s="76">
        <f t="shared" si="0"/>
        <v>526.57</v>
      </c>
      <c r="G16" s="321">
        <f t="shared" si="1"/>
        <v>4787</v>
      </c>
      <c r="H16" s="279">
        <v>4787</v>
      </c>
      <c r="I16" s="321">
        <f t="shared" si="2"/>
        <v>9</v>
      </c>
      <c r="J16" s="324">
        <v>9</v>
      </c>
      <c r="K16" s="325">
        <f t="shared" si="2"/>
        <v>5</v>
      </c>
      <c r="L16" s="279">
        <v>5</v>
      </c>
      <c r="M16" s="458">
        <f t="shared" si="3"/>
        <v>643.2366666666667</v>
      </c>
      <c r="N16" s="45"/>
      <c r="O16" s="45"/>
      <c r="P16" s="45"/>
      <c r="Q16" s="29"/>
      <c r="R16" s="30"/>
      <c r="S16" s="30"/>
      <c r="T16" s="30"/>
      <c r="U16" s="30"/>
      <c r="V16" s="30"/>
    </row>
    <row r="17" spans="1:22" s="31" customFormat="1" ht="13.5" customHeight="1">
      <c r="A17" s="100" t="s">
        <v>69</v>
      </c>
      <c r="B17" s="100" t="s">
        <v>117</v>
      </c>
      <c r="C17" s="101">
        <v>2</v>
      </c>
      <c r="D17" s="276">
        <v>1.2</v>
      </c>
      <c r="E17" s="276">
        <v>0.144</v>
      </c>
      <c r="F17" s="76">
        <f t="shared" si="0"/>
        <v>574.44</v>
      </c>
      <c r="G17" s="321">
        <f t="shared" si="1"/>
        <v>4787</v>
      </c>
      <c r="H17" s="279">
        <v>4787</v>
      </c>
      <c r="I17" s="321">
        <f t="shared" si="2"/>
        <v>11</v>
      </c>
      <c r="J17" s="324">
        <v>11</v>
      </c>
      <c r="K17" s="325">
        <f t="shared" si="2"/>
        <v>5</v>
      </c>
      <c r="L17" s="279">
        <v>5</v>
      </c>
      <c r="M17" s="458">
        <f t="shared" si="3"/>
        <v>707.7733333333334</v>
      </c>
      <c r="N17" s="45"/>
      <c r="O17" s="45"/>
      <c r="P17" s="45"/>
      <c r="Q17" s="29"/>
      <c r="R17" s="30"/>
      <c r="S17" s="30"/>
      <c r="T17" s="30"/>
      <c r="U17" s="30"/>
      <c r="V17" s="30"/>
    </row>
    <row r="18" spans="1:22" s="31" customFormat="1" ht="13.5" customHeight="1">
      <c r="A18" s="100" t="s">
        <v>70</v>
      </c>
      <c r="B18" s="100" t="s">
        <v>117</v>
      </c>
      <c r="C18" s="101">
        <v>2</v>
      </c>
      <c r="D18" s="276">
        <v>1.2</v>
      </c>
      <c r="E18" s="276">
        <v>0.156</v>
      </c>
      <c r="F18" s="76">
        <f t="shared" si="0"/>
        <v>622.3100000000001</v>
      </c>
      <c r="G18" s="321">
        <f t="shared" si="1"/>
        <v>4787</v>
      </c>
      <c r="H18" s="279">
        <v>4787</v>
      </c>
      <c r="I18" s="321">
        <f t="shared" si="2"/>
        <v>11</v>
      </c>
      <c r="J18" s="324">
        <v>11</v>
      </c>
      <c r="K18" s="325">
        <f t="shared" si="2"/>
        <v>5</v>
      </c>
      <c r="L18" s="279">
        <v>5</v>
      </c>
      <c r="M18" s="458">
        <f t="shared" si="3"/>
        <v>755.6433333333334</v>
      </c>
      <c r="N18" s="45"/>
      <c r="O18" s="45"/>
      <c r="P18" s="45"/>
      <c r="Q18" s="29"/>
      <c r="R18" s="30"/>
      <c r="S18" s="30"/>
      <c r="T18" s="30"/>
      <c r="U18" s="30"/>
      <c r="V18" s="30"/>
    </row>
    <row r="19" spans="1:22" s="31" customFormat="1" ht="13.5" customHeight="1">
      <c r="A19" s="100" t="s">
        <v>71</v>
      </c>
      <c r="B19" s="100" t="s">
        <v>117</v>
      </c>
      <c r="C19" s="101">
        <v>2</v>
      </c>
      <c r="D19" s="276">
        <v>1.2</v>
      </c>
      <c r="E19" s="276">
        <v>0.168</v>
      </c>
      <c r="F19" s="76">
        <f t="shared" si="0"/>
        <v>670.1800000000001</v>
      </c>
      <c r="G19" s="321">
        <f t="shared" si="1"/>
        <v>4787</v>
      </c>
      <c r="H19" s="279">
        <v>4787</v>
      </c>
      <c r="I19" s="321">
        <f t="shared" si="2"/>
        <v>11</v>
      </c>
      <c r="J19" s="324">
        <v>11</v>
      </c>
      <c r="K19" s="325">
        <f t="shared" si="2"/>
        <v>5</v>
      </c>
      <c r="L19" s="279">
        <v>5</v>
      </c>
      <c r="M19" s="458">
        <f t="shared" si="3"/>
        <v>803.5133333333334</v>
      </c>
      <c r="N19" s="45"/>
      <c r="O19" s="45"/>
      <c r="P19" s="45"/>
      <c r="Q19" s="29"/>
      <c r="R19" s="30"/>
      <c r="S19" s="30"/>
      <c r="T19" s="30"/>
      <c r="U19" s="30"/>
      <c r="V19" s="30"/>
    </row>
    <row r="20" spans="1:22" s="31" customFormat="1" ht="13.5" customHeight="1">
      <c r="A20" s="100" t="s">
        <v>72</v>
      </c>
      <c r="B20" s="100" t="s">
        <v>118</v>
      </c>
      <c r="C20" s="101">
        <v>2</v>
      </c>
      <c r="D20" s="276">
        <v>1.2</v>
      </c>
      <c r="E20" s="276">
        <v>0.18</v>
      </c>
      <c r="F20" s="76">
        <f t="shared" si="0"/>
        <v>718.05</v>
      </c>
      <c r="G20" s="321">
        <f t="shared" si="1"/>
        <v>4787</v>
      </c>
      <c r="H20" s="279">
        <v>4787</v>
      </c>
      <c r="I20" s="321">
        <f t="shared" si="2"/>
        <v>13</v>
      </c>
      <c r="J20" s="324">
        <v>13</v>
      </c>
      <c r="K20" s="325">
        <f t="shared" si="2"/>
        <v>5</v>
      </c>
      <c r="L20" s="279">
        <v>5</v>
      </c>
      <c r="M20" s="458">
        <f t="shared" si="3"/>
        <v>868.05</v>
      </c>
      <c r="N20" s="45"/>
      <c r="O20" s="45"/>
      <c r="P20" s="45"/>
      <c r="Q20" s="29"/>
      <c r="R20" s="30"/>
      <c r="S20" s="30"/>
      <c r="T20" s="30"/>
      <c r="U20" s="30"/>
      <c r="V20" s="30"/>
    </row>
    <row r="21" spans="1:22" s="31" customFormat="1" ht="13.5" customHeight="1">
      <c r="A21" s="100" t="s">
        <v>73</v>
      </c>
      <c r="B21" s="100" t="s">
        <v>118</v>
      </c>
      <c r="C21" s="101">
        <v>2</v>
      </c>
      <c r="D21" s="276">
        <v>1.2</v>
      </c>
      <c r="E21" s="276">
        <v>0.192</v>
      </c>
      <c r="F21" s="76">
        <f t="shared" si="0"/>
        <v>765.9200000000001</v>
      </c>
      <c r="G21" s="321">
        <f t="shared" si="1"/>
        <v>4787</v>
      </c>
      <c r="H21" s="279">
        <v>4787</v>
      </c>
      <c r="I21" s="321">
        <f t="shared" si="2"/>
        <v>13</v>
      </c>
      <c r="J21" s="324">
        <v>13</v>
      </c>
      <c r="K21" s="325">
        <f t="shared" si="2"/>
        <v>5</v>
      </c>
      <c r="L21" s="279">
        <v>5</v>
      </c>
      <c r="M21" s="458">
        <f t="shared" si="3"/>
        <v>915.9200000000001</v>
      </c>
      <c r="N21" s="45"/>
      <c r="O21" s="45"/>
      <c r="P21" s="45"/>
      <c r="Q21" s="29"/>
      <c r="R21" s="30"/>
      <c r="S21" s="30"/>
      <c r="T21" s="30"/>
      <c r="U21" s="30"/>
      <c r="V21" s="30"/>
    </row>
    <row r="22" spans="1:22" s="31" customFormat="1" ht="13.5" customHeight="1">
      <c r="A22" s="103" t="s">
        <v>74</v>
      </c>
      <c r="B22" s="103" t="s">
        <v>118</v>
      </c>
      <c r="C22" s="104">
        <v>2</v>
      </c>
      <c r="D22" s="280">
        <v>1.2</v>
      </c>
      <c r="E22" s="280">
        <v>0.204</v>
      </c>
      <c r="F22" s="76">
        <f t="shared" si="0"/>
        <v>813.79</v>
      </c>
      <c r="G22" s="321">
        <f t="shared" si="1"/>
        <v>4787</v>
      </c>
      <c r="H22" s="281">
        <v>4787</v>
      </c>
      <c r="I22" s="321">
        <f t="shared" si="2"/>
        <v>13</v>
      </c>
      <c r="J22" s="326">
        <v>13</v>
      </c>
      <c r="K22" s="327">
        <f t="shared" si="2"/>
        <v>5</v>
      </c>
      <c r="L22" s="281">
        <v>5</v>
      </c>
      <c r="M22" s="459">
        <f t="shared" si="3"/>
        <v>963.79</v>
      </c>
      <c r="N22" s="45"/>
      <c r="O22" s="45"/>
      <c r="P22" s="45"/>
      <c r="Q22" s="29"/>
      <c r="R22" s="30"/>
      <c r="S22" s="30"/>
      <c r="T22" s="30"/>
      <c r="U22" s="30"/>
      <c r="V22" s="30"/>
    </row>
    <row r="23" spans="1:22" s="31" customFormat="1" ht="13.5" customHeight="1">
      <c r="A23" s="103" t="s">
        <v>111</v>
      </c>
      <c r="B23" s="103" t="s">
        <v>119</v>
      </c>
      <c r="C23" s="104">
        <v>2</v>
      </c>
      <c r="D23" s="280">
        <v>1.2</v>
      </c>
      <c r="E23" s="280">
        <v>0.216</v>
      </c>
      <c r="F23" s="76">
        <f t="shared" si="0"/>
        <v>861.66</v>
      </c>
      <c r="G23" s="321">
        <f t="shared" si="1"/>
        <v>4787</v>
      </c>
      <c r="H23" s="281">
        <v>4787</v>
      </c>
      <c r="I23" s="321">
        <f t="shared" si="2"/>
        <v>16</v>
      </c>
      <c r="J23" s="326">
        <v>16</v>
      </c>
      <c r="K23" s="327">
        <f t="shared" si="2"/>
        <v>5</v>
      </c>
      <c r="L23" s="281">
        <v>5</v>
      </c>
      <c r="M23" s="459">
        <f t="shared" si="3"/>
        <v>1036.6599999999999</v>
      </c>
      <c r="N23" s="45"/>
      <c r="O23" s="45"/>
      <c r="P23" s="45"/>
      <c r="Q23" s="29"/>
      <c r="R23" s="30"/>
      <c r="S23" s="30"/>
      <c r="T23" s="30"/>
      <c r="U23" s="30"/>
      <c r="V23" s="30"/>
    </row>
    <row r="24" spans="1:22" s="31" customFormat="1" ht="13.5" customHeight="1">
      <c r="A24" s="103" t="s">
        <v>112</v>
      </c>
      <c r="B24" s="103" t="s">
        <v>119</v>
      </c>
      <c r="C24" s="104">
        <v>2</v>
      </c>
      <c r="D24" s="280">
        <v>1.2</v>
      </c>
      <c r="E24" s="280">
        <v>0.228</v>
      </c>
      <c r="F24" s="76">
        <f t="shared" si="0"/>
        <v>909.5300000000002</v>
      </c>
      <c r="G24" s="321">
        <f t="shared" si="1"/>
        <v>4787</v>
      </c>
      <c r="H24" s="281">
        <v>4787</v>
      </c>
      <c r="I24" s="321">
        <f t="shared" si="2"/>
        <v>16</v>
      </c>
      <c r="J24" s="326">
        <v>16</v>
      </c>
      <c r="K24" s="327">
        <f t="shared" si="2"/>
        <v>5</v>
      </c>
      <c r="L24" s="281">
        <v>5</v>
      </c>
      <c r="M24" s="459">
        <f t="shared" si="3"/>
        <v>1084.5300000000002</v>
      </c>
      <c r="N24" s="45"/>
      <c r="O24" s="45"/>
      <c r="P24" s="45"/>
      <c r="Q24" s="29"/>
      <c r="R24" s="30"/>
      <c r="S24" s="30"/>
      <c r="T24" s="30"/>
      <c r="U24" s="30"/>
      <c r="V24" s="30"/>
    </row>
    <row r="25" spans="1:22" s="31" customFormat="1" ht="13.5" customHeight="1">
      <c r="A25" s="252" t="s">
        <v>113</v>
      </c>
      <c r="B25" s="252" t="s">
        <v>119</v>
      </c>
      <c r="C25" s="253">
        <v>2</v>
      </c>
      <c r="D25" s="282">
        <v>1.2</v>
      </c>
      <c r="E25" s="282">
        <v>0.24</v>
      </c>
      <c r="F25" s="331">
        <f t="shared" si="0"/>
        <v>957.4</v>
      </c>
      <c r="G25" s="328">
        <f t="shared" si="1"/>
        <v>4787</v>
      </c>
      <c r="H25" s="283">
        <v>4787</v>
      </c>
      <c r="I25" s="328">
        <f t="shared" si="2"/>
        <v>16</v>
      </c>
      <c r="J25" s="329">
        <v>16</v>
      </c>
      <c r="K25" s="330">
        <f t="shared" si="2"/>
        <v>5</v>
      </c>
      <c r="L25" s="283">
        <v>5</v>
      </c>
      <c r="M25" s="460">
        <f t="shared" si="3"/>
        <v>1132.4</v>
      </c>
      <c r="N25" s="45"/>
      <c r="O25" s="45"/>
      <c r="P25" s="45"/>
      <c r="Q25" s="29"/>
      <c r="R25" s="30"/>
      <c r="S25" s="30"/>
      <c r="T25" s="30"/>
      <c r="U25" s="30"/>
      <c r="V25" s="30"/>
    </row>
    <row r="26" spans="1:13" s="28" customFormat="1" ht="13.5" customHeight="1">
      <c r="A26" s="62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24" s="26" customFormat="1" ht="12" customHeight="1">
      <c r="A27" s="908" t="s">
        <v>96</v>
      </c>
      <c r="B27" s="908"/>
      <c r="C27" s="908"/>
      <c r="D27" s="908"/>
      <c r="E27" s="908"/>
      <c r="F27" s="908"/>
      <c r="G27" s="908"/>
      <c r="H27" s="908"/>
      <c r="I27" s="908"/>
      <c r="J27" s="908"/>
      <c r="K27" s="908"/>
      <c r="L27" s="908"/>
      <c r="M27" s="908"/>
      <c r="N27" s="53"/>
      <c r="O27" s="54"/>
      <c r="P27" s="54"/>
      <c r="Q27" s="54"/>
      <c r="R27" s="55"/>
      <c r="S27" s="54"/>
      <c r="T27" s="54"/>
      <c r="U27" s="54"/>
      <c r="V27" s="54"/>
      <c r="W27" s="54"/>
      <c r="X27" s="54"/>
    </row>
    <row r="28" spans="1:15" s="60" customFormat="1" ht="12" customHeight="1">
      <c r="A28" s="911" t="s">
        <v>100</v>
      </c>
      <c r="B28" s="912"/>
      <c r="C28" s="924" t="s">
        <v>75</v>
      </c>
      <c r="D28" s="925"/>
      <c r="E28" s="926"/>
      <c r="F28" s="256"/>
      <c r="G28" s="254"/>
      <c r="H28" s="254"/>
      <c r="I28" s="254"/>
      <c r="J28" s="255"/>
      <c r="K28" s="254"/>
      <c r="L28" s="918" t="s">
        <v>76</v>
      </c>
      <c r="M28" s="919"/>
      <c r="O28" s="61"/>
    </row>
    <row r="29" spans="1:13" s="60" customFormat="1" ht="12" customHeight="1">
      <c r="A29" s="913"/>
      <c r="B29" s="914"/>
      <c r="C29" s="927"/>
      <c r="D29" s="928"/>
      <c r="E29" s="929"/>
      <c r="F29" s="63"/>
      <c r="G29" s="64"/>
      <c r="H29" s="64"/>
      <c r="I29" s="64"/>
      <c r="J29" s="65"/>
      <c r="K29" s="64"/>
      <c r="L29" s="920"/>
      <c r="M29" s="921"/>
    </row>
    <row r="30" spans="1:14" s="28" customFormat="1" ht="13.5" customHeight="1">
      <c r="A30" s="257" t="s">
        <v>77</v>
      </c>
      <c r="B30" s="258"/>
      <c r="C30" s="259"/>
      <c r="D30" s="260">
        <v>20</v>
      </c>
      <c r="E30" s="261"/>
      <c r="F30" s="262"/>
      <c r="G30" s="263"/>
      <c r="H30" s="264">
        <v>2025</v>
      </c>
      <c r="I30" s="265"/>
      <c r="J30" s="263"/>
      <c r="K30" s="261"/>
      <c r="L30" s="289">
        <f>H30*(100%-$M$6)</f>
        <v>2025</v>
      </c>
      <c r="M30" s="461">
        <f>N30*(100%-$M$6)</f>
        <v>2025</v>
      </c>
      <c r="N30" s="28">
        <v>2025</v>
      </c>
    </row>
    <row r="31" spans="1:15" s="28" customFormat="1" ht="12" customHeight="1">
      <c r="A31" s="33"/>
      <c r="B31" s="33"/>
      <c r="C31" s="34"/>
      <c r="D31" s="35"/>
      <c r="E31" s="35"/>
      <c r="F31" s="35"/>
      <c r="G31" s="35"/>
      <c r="H31" s="35"/>
      <c r="I31" s="35"/>
      <c r="J31" s="35"/>
      <c r="K31" s="35"/>
      <c r="L31" s="36"/>
      <c r="M31" s="36"/>
      <c r="N31" s="36"/>
      <c r="O31" s="27"/>
    </row>
    <row r="32" spans="1:16" s="10" customFormat="1" ht="12" customHeight="1">
      <c r="A32" s="198" t="s">
        <v>21</v>
      </c>
      <c r="B32" s="198"/>
      <c r="C32" s="198"/>
      <c r="D32" s="198"/>
      <c r="E32" s="198"/>
      <c r="F32" s="198"/>
      <c r="G32" s="198"/>
      <c r="H32" s="198"/>
      <c r="I32" s="199" t="str">
        <f>'WM-ZHE'!K83</f>
        <v>Офис продаж:</v>
      </c>
      <c r="J32" s="187"/>
      <c r="K32" s="187"/>
      <c r="L32" s="198"/>
      <c r="M32" s="198"/>
      <c r="N32" s="7"/>
      <c r="O32" s="7"/>
      <c r="P32" s="17"/>
    </row>
    <row r="33" spans="1:24" ht="12" customHeight="1">
      <c r="A33" s="817" t="s">
        <v>78</v>
      </c>
      <c r="B33" s="817"/>
      <c r="C33" s="817"/>
      <c r="D33" s="817"/>
      <c r="E33" s="771"/>
      <c r="F33" s="181"/>
      <c r="G33" s="181"/>
      <c r="H33" s="181"/>
      <c r="I33" s="201" t="str">
        <f>'WM-ZHE'!K84</f>
        <v>ООО ГК "ТЕПЛОСИЛА"</v>
      </c>
      <c r="J33" s="153"/>
      <c r="K33" s="153"/>
      <c r="L33" s="153"/>
      <c r="M33" s="153"/>
      <c r="O33" s="9"/>
      <c r="P33" s="27"/>
      <c r="R33" s="28"/>
      <c r="W33" s="1"/>
      <c r="X33" s="1"/>
    </row>
    <row r="34" spans="1:24" ht="12" customHeight="1">
      <c r="A34" s="817" t="s">
        <v>79</v>
      </c>
      <c r="B34" s="817"/>
      <c r="C34" s="817"/>
      <c r="D34" s="817"/>
      <c r="E34" s="771"/>
      <c r="F34" s="181"/>
      <c r="G34" s="181"/>
      <c r="H34" s="181"/>
      <c r="I34" s="201" t="str">
        <f>'WM-ZHE'!K85</f>
        <v>111622, г.Москва</v>
      </c>
      <c r="J34" s="153"/>
      <c r="K34" s="153"/>
      <c r="L34" s="153"/>
      <c r="M34" s="153"/>
      <c r="O34" s="10"/>
      <c r="P34" s="27"/>
      <c r="R34" s="28"/>
      <c r="W34" s="1"/>
      <c r="X34" s="1"/>
    </row>
    <row r="35" spans="1:24" ht="12" customHeight="1">
      <c r="A35" s="909" t="s">
        <v>80</v>
      </c>
      <c r="B35" s="909"/>
      <c r="C35" s="909"/>
      <c r="D35" s="909"/>
      <c r="E35" s="910"/>
      <c r="F35" s="209"/>
      <c r="G35" s="209"/>
      <c r="H35" s="209"/>
      <c r="I35" s="201" t="str">
        <f>'WM-ZHE'!K86</f>
        <v>ул.Б.Косинская, д.27</v>
      </c>
      <c r="J35" s="153"/>
      <c r="K35" s="153"/>
      <c r="L35" s="153"/>
      <c r="M35" s="153"/>
      <c r="O35" s="37"/>
      <c r="P35" s="27"/>
      <c r="R35" s="28"/>
      <c r="W35" s="1"/>
      <c r="X35" s="1"/>
    </row>
    <row r="36" spans="1:24" ht="12" customHeight="1">
      <c r="A36" s="817" t="s">
        <v>81</v>
      </c>
      <c r="B36" s="817"/>
      <c r="C36" s="817"/>
      <c r="D36" s="817"/>
      <c r="E36" s="817"/>
      <c r="F36" s="208"/>
      <c r="G36" s="208"/>
      <c r="H36" s="208"/>
      <c r="I36" s="201" t="str">
        <f>'WM-ZHE'!K87</f>
        <v>тел.     +7(495) 223-95-05</v>
      </c>
      <c r="J36" s="198"/>
      <c r="K36" s="198"/>
      <c r="L36" s="153"/>
      <c r="M36" s="153"/>
      <c r="O36" s="37"/>
      <c r="P36" s="27"/>
      <c r="R36" s="28"/>
      <c r="W36" s="1"/>
      <c r="X36" s="1"/>
    </row>
    <row r="37" spans="1:24" ht="12" customHeight="1">
      <c r="A37" s="817" t="s">
        <v>82</v>
      </c>
      <c r="B37" s="817"/>
      <c r="C37" s="817"/>
      <c r="D37" s="817"/>
      <c r="E37" s="208"/>
      <c r="F37" s="208"/>
      <c r="G37" s="208"/>
      <c r="H37" s="208"/>
      <c r="I37" s="201" t="str">
        <f>'WM-ZHE'!K88</f>
        <v>факс   +7(495) 700-17-70</v>
      </c>
      <c r="J37" s="200"/>
      <c r="K37" s="200"/>
      <c r="L37" s="153"/>
      <c r="M37" s="153"/>
      <c r="P37" s="27"/>
      <c r="R37" s="28"/>
      <c r="W37" s="1"/>
      <c r="X37" s="1"/>
    </row>
    <row r="38" spans="1:24" ht="12" customHeight="1">
      <c r="A38" s="200" t="s">
        <v>23</v>
      </c>
      <c r="B38" s="187"/>
      <c r="C38" s="187"/>
      <c r="D38" s="187"/>
      <c r="E38" s="208"/>
      <c r="F38" s="208"/>
      <c r="G38" s="208"/>
      <c r="H38" s="208"/>
      <c r="I38" s="199"/>
      <c r="J38" s="200"/>
      <c r="K38" s="200"/>
      <c r="L38" s="153"/>
      <c r="M38" s="153"/>
      <c r="P38" s="27"/>
      <c r="R38" s="28"/>
      <c r="W38" s="1"/>
      <c r="X38" s="1"/>
    </row>
    <row r="39" spans="1:16" s="10" customFormat="1" ht="12" customHeight="1">
      <c r="A39" s="187" t="s">
        <v>24</v>
      </c>
      <c r="B39" s="173"/>
      <c r="C39" s="173"/>
      <c r="D39" s="173"/>
      <c r="E39" s="198"/>
      <c r="F39" s="198"/>
      <c r="G39" s="198"/>
      <c r="H39" s="198"/>
      <c r="I39" s="199"/>
      <c r="J39" s="200"/>
      <c r="K39" s="200"/>
      <c r="L39" s="198"/>
      <c r="M39" s="198"/>
      <c r="N39" s="7"/>
      <c r="P39" s="17"/>
    </row>
    <row r="40" spans="1:16" s="10" customFormat="1" ht="12" customHeight="1">
      <c r="A40" s="187" t="s">
        <v>83</v>
      </c>
      <c r="B40" s="173"/>
      <c r="C40" s="173"/>
      <c r="D40" s="173"/>
      <c r="E40" s="187"/>
      <c r="F40" s="187"/>
      <c r="G40" s="187"/>
      <c r="H40" s="187"/>
      <c r="I40" s="187"/>
      <c r="J40" s="200"/>
      <c r="K40" s="200"/>
      <c r="L40" s="187"/>
      <c r="M40" s="187"/>
      <c r="N40" s="37"/>
      <c r="P40" s="17"/>
    </row>
    <row r="41" spans="1:16" s="10" customFormat="1" ht="12" customHeight="1">
      <c r="A41" s="173"/>
      <c r="B41" s="173"/>
      <c r="C41" s="173"/>
      <c r="D41" s="173"/>
      <c r="E41" s="173"/>
      <c r="F41" s="173"/>
      <c r="G41" s="173"/>
      <c r="H41" s="173"/>
      <c r="I41" s="173"/>
      <c r="J41" s="200"/>
      <c r="K41" s="200"/>
      <c r="L41" s="173"/>
      <c r="M41" s="173"/>
      <c r="N41" s="22"/>
      <c r="P41" s="17"/>
    </row>
    <row r="42" spans="1:16" s="10" customFormat="1" ht="12" customHeight="1">
      <c r="A42" s="907"/>
      <c r="B42" s="907"/>
      <c r="C42" s="907"/>
      <c r="D42" s="29"/>
      <c r="E42" s="22"/>
      <c r="F42" s="22"/>
      <c r="G42" s="22"/>
      <c r="H42" s="22"/>
      <c r="I42" s="22"/>
      <c r="J42" s="9"/>
      <c r="K42" s="9"/>
      <c r="L42" s="22"/>
      <c r="M42" s="22"/>
      <c r="N42" s="22"/>
      <c r="P42" s="17"/>
    </row>
    <row r="43" spans="1:16" s="10" customFormat="1" ht="12.75">
      <c r="A43" s="14"/>
      <c r="B43" s="14"/>
      <c r="C43" s="1"/>
      <c r="D43" s="1"/>
      <c r="E43" s="22"/>
      <c r="F43" s="22"/>
      <c r="G43" s="22"/>
      <c r="H43" s="22"/>
      <c r="I43" s="22"/>
      <c r="J43" s="22"/>
      <c r="K43" s="22"/>
      <c r="L43" s="22"/>
      <c r="M43" s="22"/>
      <c r="N43" s="22"/>
      <c r="P43" s="17"/>
    </row>
    <row r="44" spans="1:16" s="28" customFormat="1" ht="12.75">
      <c r="A44" s="14"/>
      <c r="B44" s="14"/>
      <c r="C44" s="1"/>
      <c r="D44" s="1"/>
      <c r="E44" s="29"/>
      <c r="F44" s="29"/>
      <c r="G44" s="29"/>
      <c r="H44" s="29"/>
      <c r="I44" s="29"/>
      <c r="J44" s="29"/>
      <c r="K44" s="29"/>
      <c r="P44" s="27"/>
    </row>
    <row r="45" spans="16:24" ht="12.75">
      <c r="P45" s="27"/>
      <c r="R45" s="28"/>
      <c r="W45" s="1"/>
      <c r="X45" s="1"/>
    </row>
  </sheetData>
  <sheetProtection formatCells="0" formatColumns="0" formatRows="0"/>
  <mergeCells count="20">
    <mergeCell ref="I7:L7"/>
    <mergeCell ref="L28:M29"/>
    <mergeCell ref="A1:M1"/>
    <mergeCell ref="A3:M3"/>
    <mergeCell ref="B7:B8"/>
    <mergeCell ref="C28:E29"/>
    <mergeCell ref="A5:M5"/>
    <mergeCell ref="A4:M4"/>
    <mergeCell ref="C7:H7"/>
    <mergeCell ref="A2:M2"/>
    <mergeCell ref="A7:A8"/>
    <mergeCell ref="M7:M8"/>
    <mergeCell ref="A42:C42"/>
    <mergeCell ref="A36:E36"/>
    <mergeCell ref="A37:D37"/>
    <mergeCell ref="A27:M27"/>
    <mergeCell ref="A33:E33"/>
    <mergeCell ref="A35:E35"/>
    <mergeCell ref="A28:B29"/>
    <mergeCell ref="A34:E34"/>
  </mergeCells>
  <printOptions horizontalCentered="1" verticalCentered="1"/>
  <pageMargins left="0.7874015748031497" right="0.7874015748031497" top="0.65" bottom="0.66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AG90"/>
  <sheetViews>
    <sheetView view="pageBreakPreview" zoomScale="75" zoomScaleSheetLayoutView="75" zoomScalePageLayoutView="0" workbookViewId="0" topLeftCell="A10">
      <selection activeCell="H36" sqref="H36"/>
    </sheetView>
  </sheetViews>
  <sheetFormatPr defaultColWidth="9.140625" defaultRowHeight="12.75"/>
  <cols>
    <col min="1" max="1" width="11.7109375" style="291" customWidth="1"/>
    <col min="2" max="2" width="10.7109375" style="593" customWidth="1"/>
    <col min="3" max="3" width="5.7109375" style="384" customWidth="1"/>
    <col min="4" max="4" width="10.7109375" style="384" customWidth="1"/>
    <col min="5" max="5" width="5.7109375" style="384" customWidth="1"/>
    <col min="6" max="6" width="10.7109375" style="384" customWidth="1"/>
    <col min="7" max="7" width="5.7109375" style="384" customWidth="1"/>
    <col min="8" max="8" width="10.7109375" style="593" customWidth="1"/>
    <col min="9" max="9" width="5.7109375" style="384" customWidth="1"/>
    <col min="10" max="10" width="10.7109375" style="593" customWidth="1"/>
    <col min="11" max="11" width="5.7109375" style="384" customWidth="1"/>
    <col min="12" max="12" width="10.7109375" style="593" customWidth="1"/>
    <col min="13" max="13" width="5.7109375" style="384" customWidth="1"/>
    <col min="14" max="14" width="10.7109375" style="593" customWidth="1"/>
    <col min="15" max="15" width="5.7109375" style="384" customWidth="1"/>
    <col min="16" max="16" width="10.7109375" style="593" customWidth="1"/>
    <col min="17" max="17" width="5.7109375" style="384" customWidth="1"/>
    <col min="18" max="23" width="9.140625" style="579" hidden="1" customWidth="1"/>
    <col min="24" max="33" width="9.140625" style="384" hidden="1" customWidth="1"/>
    <col min="34" max="16384" width="9.140625" style="384" customWidth="1"/>
  </cols>
  <sheetData>
    <row r="1" spans="1:23" s="676" customFormat="1" ht="18.75">
      <c r="A1" s="935" t="s">
        <v>0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675"/>
      <c r="S1" s="675"/>
      <c r="T1" s="675"/>
      <c r="U1" s="675"/>
      <c r="V1" s="675"/>
      <c r="W1" s="675"/>
    </row>
    <row r="2" spans="1:23" s="676" customFormat="1" ht="18.75">
      <c r="A2" s="935" t="s">
        <v>1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  <c r="R2" s="675"/>
      <c r="S2" s="675"/>
      <c r="T2" s="675"/>
      <c r="U2" s="675"/>
      <c r="V2" s="675"/>
      <c r="W2" s="675"/>
    </row>
    <row r="3" spans="1:23" s="676" customFormat="1" ht="13.5" customHeight="1">
      <c r="A3" s="935" t="str">
        <f>'WM-ZHE'!A4:M4</f>
        <v>от 28 марта 2014 г.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675"/>
      <c r="S3" s="675"/>
      <c r="T3" s="675"/>
      <c r="U3" s="675"/>
      <c r="V3" s="675"/>
      <c r="W3" s="675"/>
    </row>
    <row r="4" spans="1:23" s="676" customFormat="1" ht="13.5" customHeight="1">
      <c r="A4" s="935" t="s">
        <v>2</v>
      </c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  <c r="O4" s="935"/>
      <c r="P4" s="935"/>
      <c r="Q4" s="935"/>
      <c r="R4" s="675"/>
      <c r="S4" s="675"/>
      <c r="T4" s="675"/>
      <c r="U4" s="675"/>
      <c r="V4" s="675"/>
      <c r="W4" s="675"/>
    </row>
    <row r="5" spans="1:23" s="676" customFormat="1" ht="13.5" customHeight="1">
      <c r="A5" s="935" t="s">
        <v>159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6"/>
      <c r="O5" s="936"/>
      <c r="P5" s="936"/>
      <c r="Q5" s="936"/>
      <c r="R5" s="675"/>
      <c r="S5" s="675"/>
      <c r="T5" s="675"/>
      <c r="U5" s="675"/>
      <c r="V5" s="675"/>
      <c r="W5" s="675"/>
    </row>
    <row r="6" spans="1:23" s="676" customFormat="1" ht="13.5" customHeight="1">
      <c r="A6" s="935"/>
      <c r="B6" s="935"/>
      <c r="C6" s="935"/>
      <c r="D6" s="935"/>
      <c r="E6" s="935"/>
      <c r="F6" s="935"/>
      <c r="G6" s="935"/>
      <c r="H6" s="935"/>
      <c r="I6" s="935"/>
      <c r="J6" s="935"/>
      <c r="K6" s="935"/>
      <c r="L6" s="935"/>
      <c r="M6" s="935"/>
      <c r="N6" s="936"/>
      <c r="O6" s="936"/>
      <c r="P6" s="936"/>
      <c r="Q6" s="936"/>
      <c r="R6" s="675"/>
      <c r="S6" s="675"/>
      <c r="T6" s="675"/>
      <c r="U6" s="675"/>
      <c r="V6" s="675"/>
      <c r="W6" s="675"/>
    </row>
    <row r="7" spans="1:23" s="676" customFormat="1" ht="13.5" customHeight="1">
      <c r="A7" s="677"/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8"/>
      <c r="O7" s="678"/>
      <c r="P7" s="678"/>
      <c r="Q7" s="678"/>
      <c r="R7" s="675"/>
      <c r="S7" s="675"/>
      <c r="T7" s="675"/>
      <c r="U7" s="675"/>
      <c r="V7" s="675"/>
      <c r="W7" s="675"/>
    </row>
    <row r="8" spans="1:17" ht="13.5" customHeight="1">
      <c r="A8" s="431"/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580"/>
      <c r="O8" s="933" t="s">
        <v>149</v>
      </c>
      <c r="P8" s="934"/>
      <c r="Q8" s="332">
        <v>0</v>
      </c>
    </row>
    <row r="9" spans="1:33" s="291" customFormat="1" ht="15.75" customHeight="1">
      <c r="A9" s="923" t="s">
        <v>36</v>
      </c>
      <c r="B9" s="939" t="s">
        <v>160</v>
      </c>
      <c r="C9" s="940"/>
      <c r="D9" s="939" t="s">
        <v>126</v>
      </c>
      <c r="E9" s="940"/>
      <c r="F9" s="939" t="s">
        <v>37</v>
      </c>
      <c r="G9" s="940"/>
      <c r="H9" s="939" t="s">
        <v>38</v>
      </c>
      <c r="I9" s="940"/>
      <c r="J9" s="939" t="s">
        <v>39</v>
      </c>
      <c r="K9" s="940"/>
      <c r="L9" s="939" t="s">
        <v>40</v>
      </c>
      <c r="M9" s="940"/>
      <c r="N9" s="939" t="s">
        <v>41</v>
      </c>
      <c r="O9" s="940"/>
      <c r="P9" s="939" t="s">
        <v>42</v>
      </c>
      <c r="Q9" s="940"/>
      <c r="R9" s="931" t="s">
        <v>160</v>
      </c>
      <c r="S9" s="932"/>
      <c r="T9" s="931" t="s">
        <v>126</v>
      </c>
      <c r="U9" s="932"/>
      <c r="V9" s="931" t="s">
        <v>37</v>
      </c>
      <c r="W9" s="932"/>
      <c r="X9" s="931" t="s">
        <v>38</v>
      </c>
      <c r="Y9" s="932"/>
      <c r="Z9" s="931" t="s">
        <v>39</v>
      </c>
      <c r="AA9" s="932"/>
      <c r="AB9" s="931" t="s">
        <v>40</v>
      </c>
      <c r="AC9" s="932"/>
      <c r="AD9" s="931" t="s">
        <v>41</v>
      </c>
      <c r="AE9" s="932"/>
      <c r="AF9" s="931" t="s">
        <v>42</v>
      </c>
      <c r="AG9" s="932"/>
    </row>
    <row r="10" spans="1:33" s="581" customFormat="1" ht="50.25" customHeight="1">
      <c r="A10" s="938"/>
      <c r="B10" s="462" t="s">
        <v>43</v>
      </c>
      <c r="C10" s="464" t="s">
        <v>174</v>
      </c>
      <c r="D10" s="462" t="s">
        <v>43</v>
      </c>
      <c r="E10" s="464" t="s">
        <v>174</v>
      </c>
      <c r="F10" s="462" t="s">
        <v>43</v>
      </c>
      <c r="G10" s="464" t="s">
        <v>174</v>
      </c>
      <c r="H10" s="462" t="s">
        <v>43</v>
      </c>
      <c r="I10" s="464" t="s">
        <v>174</v>
      </c>
      <c r="J10" s="462" t="s">
        <v>43</v>
      </c>
      <c r="K10" s="464" t="s">
        <v>174</v>
      </c>
      <c r="L10" s="462" t="s">
        <v>43</v>
      </c>
      <c r="M10" s="464" t="s">
        <v>174</v>
      </c>
      <c r="N10" s="462" t="s">
        <v>43</v>
      </c>
      <c r="O10" s="464" t="s">
        <v>174</v>
      </c>
      <c r="P10" s="462" t="s">
        <v>43</v>
      </c>
      <c r="Q10" s="464" t="s">
        <v>174</v>
      </c>
      <c r="R10" s="462" t="s">
        <v>43</v>
      </c>
      <c r="S10" s="392" t="s">
        <v>44</v>
      </c>
      <c r="T10" s="462" t="s">
        <v>43</v>
      </c>
      <c r="U10" s="392" t="s">
        <v>44</v>
      </c>
      <c r="V10" s="462" t="s">
        <v>43</v>
      </c>
      <c r="W10" s="392" t="s">
        <v>44</v>
      </c>
      <c r="X10" s="462" t="s">
        <v>43</v>
      </c>
      <c r="Y10" s="392" t="s">
        <v>44</v>
      </c>
      <c r="Z10" s="462" t="s">
        <v>43</v>
      </c>
      <c r="AA10" s="392" t="s">
        <v>44</v>
      </c>
      <c r="AB10" s="462" t="s">
        <v>43</v>
      </c>
      <c r="AC10" s="392" t="s">
        <v>44</v>
      </c>
      <c r="AD10" s="462" t="s">
        <v>43</v>
      </c>
      <c r="AE10" s="392" t="s">
        <v>44</v>
      </c>
      <c r="AF10" s="462" t="s">
        <v>43</v>
      </c>
      <c r="AG10" s="392" t="s">
        <v>44</v>
      </c>
    </row>
    <row r="11" spans="1:33" ht="13.5" customHeight="1">
      <c r="A11" s="582">
        <v>18</v>
      </c>
      <c r="B11" s="583">
        <f aca="true" t="shared" si="0" ref="B11:B34">R11*(100%-$Q$8)</f>
        <v>80</v>
      </c>
      <c r="C11" s="584">
        <v>42</v>
      </c>
      <c r="D11" s="583">
        <f>T11*(100%-$Q$8)</f>
        <v>113</v>
      </c>
      <c r="E11" s="584">
        <v>29</v>
      </c>
      <c r="F11" s="583">
        <f>V11*(100%-$Q$8)</f>
        <v>151</v>
      </c>
      <c r="G11" s="584">
        <v>25</v>
      </c>
      <c r="H11" s="583">
        <f>X11*(100%-$Q$8)</f>
        <v>243</v>
      </c>
      <c r="I11" s="584">
        <v>16</v>
      </c>
      <c r="J11" s="583">
        <f>Z11*(100%-$Q$8)</f>
        <v>357</v>
      </c>
      <c r="K11" s="584">
        <v>9</v>
      </c>
      <c r="L11" s="583">
        <f>AB11*(100%-$Q$8)</f>
        <v>491</v>
      </c>
      <c r="M11" s="584">
        <v>7</v>
      </c>
      <c r="N11" s="583">
        <f>AD11*(100%-$Q$8)</f>
        <v>646</v>
      </c>
      <c r="O11" s="584">
        <v>5</v>
      </c>
      <c r="P11" s="583">
        <f>AF11*(100%-$Q$8)</f>
        <v>809</v>
      </c>
      <c r="Q11" s="584">
        <v>4</v>
      </c>
      <c r="R11" s="585">
        <v>80</v>
      </c>
      <c r="S11" s="586">
        <v>42</v>
      </c>
      <c r="T11" s="585">
        <v>113</v>
      </c>
      <c r="U11" s="587">
        <v>29</v>
      </c>
      <c r="V11" s="585">
        <v>151</v>
      </c>
      <c r="W11" s="587">
        <v>25</v>
      </c>
      <c r="X11" s="585">
        <v>243</v>
      </c>
      <c r="Y11" s="586">
        <v>16</v>
      </c>
      <c r="Z11" s="585">
        <v>357</v>
      </c>
      <c r="AA11" s="586">
        <v>9</v>
      </c>
      <c r="AB11" s="585">
        <v>491</v>
      </c>
      <c r="AC11" s="586">
        <v>7</v>
      </c>
      <c r="AD11" s="585">
        <v>646</v>
      </c>
      <c r="AE11" s="586">
        <v>5</v>
      </c>
      <c r="AF11" s="585">
        <v>809</v>
      </c>
      <c r="AG11" s="586">
        <v>4</v>
      </c>
    </row>
    <row r="12" spans="1:33" ht="13.5" customHeight="1">
      <c r="A12" s="582">
        <v>21</v>
      </c>
      <c r="B12" s="588">
        <f t="shared" si="0"/>
        <v>86</v>
      </c>
      <c r="C12" s="586">
        <v>39</v>
      </c>
      <c r="D12" s="588">
        <f aca="true" t="shared" si="1" ref="D12:D34">T12*(100%-$Q$8)</f>
        <v>120</v>
      </c>
      <c r="E12" s="586">
        <v>27</v>
      </c>
      <c r="F12" s="588">
        <f aca="true" t="shared" si="2" ref="F12:F34">V12*(100%-$Q$8)</f>
        <v>161</v>
      </c>
      <c r="G12" s="586">
        <v>20</v>
      </c>
      <c r="H12" s="588">
        <f aca="true" t="shared" si="3" ref="H12:H34">X12*(100%-$Q$8)</f>
        <v>256</v>
      </c>
      <c r="I12" s="586">
        <v>13</v>
      </c>
      <c r="J12" s="588">
        <f aca="true" t="shared" si="4" ref="J12:J34">Z12*(100%-$Q$8)</f>
        <v>373</v>
      </c>
      <c r="K12" s="586">
        <v>9</v>
      </c>
      <c r="L12" s="588">
        <f aca="true" t="shared" si="5" ref="L12:L34">AB12*(100%-$Q$8)</f>
        <v>509</v>
      </c>
      <c r="M12" s="586">
        <v>7</v>
      </c>
      <c r="N12" s="588">
        <f aca="true" t="shared" si="6" ref="N12:N34">AD12*(100%-$Q$8)</f>
        <v>667</v>
      </c>
      <c r="O12" s="586">
        <v>5</v>
      </c>
      <c r="P12" s="588">
        <f aca="true" t="shared" si="7" ref="P12:P34">AF12*(100%-$Q$8)</f>
        <v>844</v>
      </c>
      <c r="Q12" s="586">
        <v>4</v>
      </c>
      <c r="R12" s="585">
        <v>86</v>
      </c>
      <c r="S12" s="586">
        <v>39</v>
      </c>
      <c r="T12" s="585">
        <v>120</v>
      </c>
      <c r="U12" s="589">
        <v>27</v>
      </c>
      <c r="V12" s="585">
        <v>161</v>
      </c>
      <c r="W12" s="589">
        <v>20</v>
      </c>
      <c r="X12" s="585">
        <v>256</v>
      </c>
      <c r="Y12" s="586">
        <v>13</v>
      </c>
      <c r="Z12" s="585">
        <v>373</v>
      </c>
      <c r="AA12" s="586">
        <v>9</v>
      </c>
      <c r="AB12" s="585">
        <v>509</v>
      </c>
      <c r="AC12" s="586">
        <v>7</v>
      </c>
      <c r="AD12" s="585">
        <v>667</v>
      </c>
      <c r="AE12" s="586">
        <v>5</v>
      </c>
      <c r="AF12" s="585">
        <v>844</v>
      </c>
      <c r="AG12" s="586">
        <v>4</v>
      </c>
    </row>
    <row r="13" spans="1:33" ht="13.5" customHeight="1">
      <c r="A13" s="582">
        <v>25</v>
      </c>
      <c r="B13" s="588">
        <f t="shared" si="0"/>
        <v>95</v>
      </c>
      <c r="C13" s="586">
        <v>36</v>
      </c>
      <c r="D13" s="588">
        <f t="shared" si="1"/>
        <v>131</v>
      </c>
      <c r="E13" s="586">
        <v>25</v>
      </c>
      <c r="F13" s="588">
        <f t="shared" si="2"/>
        <v>173</v>
      </c>
      <c r="G13" s="586">
        <v>18</v>
      </c>
      <c r="H13" s="588">
        <f t="shared" si="3"/>
        <v>272</v>
      </c>
      <c r="I13" s="586">
        <v>12</v>
      </c>
      <c r="J13" s="588">
        <f t="shared" si="4"/>
        <v>393</v>
      </c>
      <c r="K13" s="586">
        <v>9</v>
      </c>
      <c r="L13" s="588">
        <f t="shared" si="5"/>
        <v>532</v>
      </c>
      <c r="M13" s="586">
        <v>6</v>
      </c>
      <c r="N13" s="588">
        <f t="shared" si="6"/>
        <v>696</v>
      </c>
      <c r="O13" s="586">
        <v>5</v>
      </c>
      <c r="P13" s="588">
        <f t="shared" si="7"/>
        <v>879</v>
      </c>
      <c r="Q13" s="586">
        <v>4</v>
      </c>
      <c r="R13" s="585">
        <v>95</v>
      </c>
      <c r="S13" s="586">
        <v>36</v>
      </c>
      <c r="T13" s="585">
        <v>131</v>
      </c>
      <c r="U13" s="589">
        <v>25</v>
      </c>
      <c r="V13" s="585">
        <v>173</v>
      </c>
      <c r="W13" s="589">
        <v>18</v>
      </c>
      <c r="X13" s="585">
        <v>272</v>
      </c>
      <c r="Y13" s="586">
        <v>12</v>
      </c>
      <c r="Z13" s="585">
        <v>393</v>
      </c>
      <c r="AA13" s="586">
        <v>9</v>
      </c>
      <c r="AB13" s="585">
        <v>532</v>
      </c>
      <c r="AC13" s="586">
        <v>6</v>
      </c>
      <c r="AD13" s="585">
        <v>696</v>
      </c>
      <c r="AE13" s="586">
        <v>5</v>
      </c>
      <c r="AF13" s="585">
        <v>879</v>
      </c>
      <c r="AG13" s="586">
        <v>4</v>
      </c>
    </row>
    <row r="14" spans="1:33" ht="13.5" customHeight="1">
      <c r="A14" s="582">
        <v>28</v>
      </c>
      <c r="B14" s="588">
        <f t="shared" si="0"/>
        <v>101</v>
      </c>
      <c r="C14" s="586">
        <v>30</v>
      </c>
      <c r="D14" s="588">
        <f t="shared" si="1"/>
        <v>140</v>
      </c>
      <c r="E14" s="586">
        <v>25</v>
      </c>
      <c r="F14" s="588">
        <f t="shared" si="2"/>
        <v>182</v>
      </c>
      <c r="G14" s="586">
        <v>18</v>
      </c>
      <c r="H14" s="588">
        <f t="shared" si="3"/>
        <v>285</v>
      </c>
      <c r="I14" s="586">
        <v>11</v>
      </c>
      <c r="J14" s="588">
        <f t="shared" si="4"/>
        <v>409</v>
      </c>
      <c r="K14" s="586">
        <v>9</v>
      </c>
      <c r="L14" s="588">
        <f t="shared" si="5"/>
        <v>553</v>
      </c>
      <c r="M14" s="586">
        <v>6</v>
      </c>
      <c r="N14" s="588">
        <f t="shared" si="6"/>
        <v>718</v>
      </c>
      <c r="O14" s="586">
        <v>5</v>
      </c>
      <c r="P14" s="588">
        <f t="shared" si="7"/>
        <v>905</v>
      </c>
      <c r="Q14" s="586">
        <v>4</v>
      </c>
      <c r="R14" s="585">
        <v>101</v>
      </c>
      <c r="S14" s="586">
        <v>30</v>
      </c>
      <c r="T14" s="585">
        <v>140</v>
      </c>
      <c r="U14" s="589">
        <v>25</v>
      </c>
      <c r="V14" s="585">
        <v>182</v>
      </c>
      <c r="W14" s="589">
        <v>18</v>
      </c>
      <c r="X14" s="585">
        <v>285</v>
      </c>
      <c r="Y14" s="586">
        <v>11</v>
      </c>
      <c r="Z14" s="585">
        <v>409</v>
      </c>
      <c r="AA14" s="586">
        <v>9</v>
      </c>
      <c r="AB14" s="585">
        <v>553</v>
      </c>
      <c r="AC14" s="586">
        <v>6</v>
      </c>
      <c r="AD14" s="585">
        <v>718</v>
      </c>
      <c r="AE14" s="586">
        <v>5</v>
      </c>
      <c r="AF14" s="585">
        <v>905</v>
      </c>
      <c r="AG14" s="586">
        <v>4</v>
      </c>
    </row>
    <row r="15" spans="1:33" ht="13.5" customHeight="1">
      <c r="A15" s="582">
        <v>32</v>
      </c>
      <c r="B15" s="588">
        <f t="shared" si="0"/>
        <v>110</v>
      </c>
      <c r="C15" s="586">
        <v>26</v>
      </c>
      <c r="D15" s="588">
        <f t="shared" si="1"/>
        <v>149</v>
      </c>
      <c r="E15" s="586">
        <v>18</v>
      </c>
      <c r="F15" s="588">
        <f t="shared" si="2"/>
        <v>195</v>
      </c>
      <c r="G15" s="586">
        <v>16</v>
      </c>
      <c r="H15" s="588">
        <f t="shared" si="3"/>
        <v>302</v>
      </c>
      <c r="I15" s="586">
        <v>12</v>
      </c>
      <c r="J15" s="588">
        <f t="shared" si="4"/>
        <v>431</v>
      </c>
      <c r="K15" s="586">
        <v>8</v>
      </c>
      <c r="L15" s="588">
        <f t="shared" si="5"/>
        <v>579</v>
      </c>
      <c r="M15" s="586">
        <v>6</v>
      </c>
      <c r="N15" s="588">
        <f t="shared" si="6"/>
        <v>747</v>
      </c>
      <c r="O15" s="586">
        <v>5</v>
      </c>
      <c r="P15" s="588">
        <f t="shared" si="7"/>
        <v>940</v>
      </c>
      <c r="Q15" s="586">
        <v>4</v>
      </c>
      <c r="R15" s="585">
        <v>110</v>
      </c>
      <c r="S15" s="586">
        <v>26</v>
      </c>
      <c r="T15" s="585">
        <v>149</v>
      </c>
      <c r="U15" s="589">
        <v>18</v>
      </c>
      <c r="V15" s="585">
        <v>195</v>
      </c>
      <c r="W15" s="589">
        <v>16</v>
      </c>
      <c r="X15" s="585">
        <v>302</v>
      </c>
      <c r="Y15" s="586">
        <v>12</v>
      </c>
      <c r="Z15" s="585">
        <v>431</v>
      </c>
      <c r="AA15" s="586">
        <v>8</v>
      </c>
      <c r="AB15" s="585">
        <v>579</v>
      </c>
      <c r="AC15" s="586">
        <v>6</v>
      </c>
      <c r="AD15" s="585">
        <v>747</v>
      </c>
      <c r="AE15" s="586">
        <v>5</v>
      </c>
      <c r="AF15" s="585">
        <v>940</v>
      </c>
      <c r="AG15" s="586">
        <v>4</v>
      </c>
    </row>
    <row r="16" spans="1:33" ht="13.5" customHeight="1">
      <c r="A16" s="582">
        <v>35</v>
      </c>
      <c r="B16" s="588">
        <f t="shared" si="0"/>
        <v>115</v>
      </c>
      <c r="C16" s="586">
        <v>25</v>
      </c>
      <c r="D16" s="588">
        <f t="shared" si="1"/>
        <v>158</v>
      </c>
      <c r="E16" s="586">
        <v>18</v>
      </c>
      <c r="F16" s="588">
        <f t="shared" si="2"/>
        <v>205</v>
      </c>
      <c r="G16" s="586">
        <v>16</v>
      </c>
      <c r="H16" s="588">
        <f t="shared" si="3"/>
        <v>314</v>
      </c>
      <c r="I16" s="586">
        <v>10</v>
      </c>
      <c r="J16" s="588">
        <f t="shared" si="4"/>
        <v>446</v>
      </c>
      <c r="K16" s="586">
        <v>8</v>
      </c>
      <c r="L16" s="588">
        <f t="shared" si="5"/>
        <v>596</v>
      </c>
      <c r="M16" s="586">
        <v>6</v>
      </c>
      <c r="N16" s="588">
        <f t="shared" si="6"/>
        <v>770</v>
      </c>
      <c r="O16" s="586">
        <v>5</v>
      </c>
      <c r="P16" s="588">
        <f t="shared" si="7"/>
        <v>966</v>
      </c>
      <c r="Q16" s="586">
        <v>4</v>
      </c>
      <c r="R16" s="585">
        <v>115</v>
      </c>
      <c r="S16" s="586">
        <v>25</v>
      </c>
      <c r="T16" s="585">
        <v>158</v>
      </c>
      <c r="U16" s="589">
        <v>18</v>
      </c>
      <c r="V16" s="585">
        <v>205</v>
      </c>
      <c r="W16" s="589">
        <v>16</v>
      </c>
      <c r="X16" s="585">
        <v>314</v>
      </c>
      <c r="Y16" s="586">
        <v>10</v>
      </c>
      <c r="Z16" s="585">
        <v>446</v>
      </c>
      <c r="AA16" s="586">
        <v>8</v>
      </c>
      <c r="AB16" s="585">
        <v>596</v>
      </c>
      <c r="AC16" s="586">
        <v>6</v>
      </c>
      <c r="AD16" s="585">
        <v>770</v>
      </c>
      <c r="AE16" s="586">
        <v>5</v>
      </c>
      <c r="AF16" s="585">
        <v>966</v>
      </c>
      <c r="AG16" s="586">
        <v>4</v>
      </c>
    </row>
    <row r="17" spans="1:33" ht="13.5" customHeight="1">
      <c r="A17" s="582">
        <v>38</v>
      </c>
      <c r="B17" s="588">
        <f t="shared" si="0"/>
        <v>121</v>
      </c>
      <c r="C17" s="586">
        <v>25</v>
      </c>
      <c r="D17" s="588">
        <f t="shared" si="1"/>
        <v>165</v>
      </c>
      <c r="E17" s="586">
        <v>18</v>
      </c>
      <c r="F17" s="588">
        <f t="shared" si="2"/>
        <v>214</v>
      </c>
      <c r="G17" s="586">
        <v>16</v>
      </c>
      <c r="H17" s="588">
        <f t="shared" si="3"/>
        <v>327</v>
      </c>
      <c r="I17" s="586">
        <v>10</v>
      </c>
      <c r="J17" s="588">
        <f t="shared" si="4"/>
        <v>461</v>
      </c>
      <c r="K17" s="586">
        <v>7</v>
      </c>
      <c r="L17" s="588">
        <f t="shared" si="5"/>
        <v>615</v>
      </c>
      <c r="M17" s="586">
        <v>5</v>
      </c>
      <c r="N17" s="588">
        <f t="shared" si="6"/>
        <v>791</v>
      </c>
      <c r="O17" s="586">
        <v>4</v>
      </c>
      <c r="P17" s="588">
        <f t="shared" si="7"/>
        <v>990</v>
      </c>
      <c r="Q17" s="586">
        <v>3</v>
      </c>
      <c r="R17" s="585">
        <v>121</v>
      </c>
      <c r="S17" s="586">
        <v>25</v>
      </c>
      <c r="T17" s="585">
        <v>165</v>
      </c>
      <c r="U17" s="589">
        <v>18</v>
      </c>
      <c r="V17" s="585">
        <v>214</v>
      </c>
      <c r="W17" s="589">
        <v>16</v>
      </c>
      <c r="X17" s="585">
        <v>327</v>
      </c>
      <c r="Y17" s="586">
        <v>10</v>
      </c>
      <c r="Z17" s="585">
        <v>461</v>
      </c>
      <c r="AA17" s="586">
        <v>7</v>
      </c>
      <c r="AB17" s="585">
        <v>615</v>
      </c>
      <c r="AC17" s="586">
        <v>5</v>
      </c>
      <c r="AD17" s="585">
        <v>791</v>
      </c>
      <c r="AE17" s="586">
        <v>4</v>
      </c>
      <c r="AF17" s="585">
        <v>990</v>
      </c>
      <c r="AG17" s="586">
        <v>3</v>
      </c>
    </row>
    <row r="18" spans="1:33" ht="13.5" customHeight="1">
      <c r="A18" s="582">
        <v>42</v>
      </c>
      <c r="B18" s="588">
        <f t="shared" si="0"/>
        <v>130</v>
      </c>
      <c r="C18" s="586">
        <v>20</v>
      </c>
      <c r="D18" s="588">
        <f t="shared" si="1"/>
        <v>176</v>
      </c>
      <c r="E18" s="586">
        <v>16</v>
      </c>
      <c r="F18" s="588">
        <f t="shared" si="2"/>
        <v>226</v>
      </c>
      <c r="G18" s="586">
        <v>16</v>
      </c>
      <c r="H18" s="588">
        <f t="shared" si="3"/>
        <v>344</v>
      </c>
      <c r="I18" s="586">
        <v>9</v>
      </c>
      <c r="J18" s="588">
        <f t="shared" si="4"/>
        <v>482</v>
      </c>
      <c r="K18" s="586">
        <v>7</v>
      </c>
      <c r="L18" s="588">
        <f t="shared" si="5"/>
        <v>642</v>
      </c>
      <c r="M18" s="586">
        <v>5</v>
      </c>
      <c r="N18" s="588">
        <f t="shared" si="6"/>
        <v>821</v>
      </c>
      <c r="O18" s="586">
        <v>4</v>
      </c>
      <c r="P18" s="588">
        <f t="shared" si="7"/>
        <v>1024</v>
      </c>
      <c r="Q18" s="586">
        <v>3</v>
      </c>
      <c r="R18" s="585">
        <v>130</v>
      </c>
      <c r="S18" s="586">
        <v>20</v>
      </c>
      <c r="T18" s="585">
        <v>176</v>
      </c>
      <c r="U18" s="589">
        <v>16</v>
      </c>
      <c r="V18" s="585">
        <v>226</v>
      </c>
      <c r="W18" s="589">
        <v>16</v>
      </c>
      <c r="X18" s="585">
        <v>344</v>
      </c>
      <c r="Y18" s="586">
        <v>9</v>
      </c>
      <c r="Z18" s="585">
        <v>482</v>
      </c>
      <c r="AA18" s="586">
        <v>7</v>
      </c>
      <c r="AB18" s="585">
        <v>642</v>
      </c>
      <c r="AC18" s="586">
        <v>5</v>
      </c>
      <c r="AD18" s="585">
        <v>821</v>
      </c>
      <c r="AE18" s="586">
        <v>4</v>
      </c>
      <c r="AF18" s="585">
        <v>1024</v>
      </c>
      <c r="AG18" s="586">
        <v>3</v>
      </c>
    </row>
    <row r="19" spans="1:33" ht="13.5" customHeight="1">
      <c r="A19" s="582">
        <v>45</v>
      </c>
      <c r="B19" s="588">
        <f t="shared" si="0"/>
        <v>136</v>
      </c>
      <c r="C19" s="586">
        <v>18</v>
      </c>
      <c r="D19" s="588">
        <f t="shared" si="1"/>
        <v>183</v>
      </c>
      <c r="E19" s="586">
        <v>16</v>
      </c>
      <c r="F19" s="588">
        <f t="shared" si="2"/>
        <v>236</v>
      </c>
      <c r="G19" s="586">
        <v>14</v>
      </c>
      <c r="H19" s="588">
        <f t="shared" si="3"/>
        <v>357</v>
      </c>
      <c r="I19" s="586">
        <v>9</v>
      </c>
      <c r="J19" s="588">
        <f t="shared" si="4"/>
        <v>478</v>
      </c>
      <c r="K19" s="586">
        <v>6</v>
      </c>
      <c r="L19" s="588">
        <f t="shared" si="5"/>
        <v>659</v>
      </c>
      <c r="M19" s="586">
        <v>5</v>
      </c>
      <c r="N19" s="588">
        <f t="shared" si="6"/>
        <v>843</v>
      </c>
      <c r="O19" s="586">
        <v>4</v>
      </c>
      <c r="P19" s="588">
        <f t="shared" si="7"/>
        <v>1044</v>
      </c>
      <c r="Q19" s="586">
        <v>3</v>
      </c>
      <c r="R19" s="585">
        <v>136</v>
      </c>
      <c r="S19" s="586">
        <v>18</v>
      </c>
      <c r="T19" s="585">
        <v>183</v>
      </c>
      <c r="U19" s="589">
        <v>16</v>
      </c>
      <c r="V19" s="585">
        <v>236</v>
      </c>
      <c r="W19" s="589">
        <v>14</v>
      </c>
      <c r="X19" s="585">
        <v>357</v>
      </c>
      <c r="Y19" s="586">
        <v>9</v>
      </c>
      <c r="Z19" s="585">
        <v>478</v>
      </c>
      <c r="AA19" s="586">
        <v>6</v>
      </c>
      <c r="AB19" s="585">
        <v>659</v>
      </c>
      <c r="AC19" s="586">
        <v>5</v>
      </c>
      <c r="AD19" s="585">
        <v>843</v>
      </c>
      <c r="AE19" s="586">
        <v>4</v>
      </c>
      <c r="AF19" s="585">
        <v>1044</v>
      </c>
      <c r="AG19" s="586">
        <v>3</v>
      </c>
    </row>
    <row r="20" spans="1:33" ht="13.5" customHeight="1">
      <c r="A20" s="582">
        <v>48</v>
      </c>
      <c r="B20" s="588">
        <f t="shared" si="0"/>
        <v>144</v>
      </c>
      <c r="C20" s="586">
        <v>18</v>
      </c>
      <c r="D20" s="588">
        <f t="shared" si="1"/>
        <v>192</v>
      </c>
      <c r="E20" s="586">
        <v>16</v>
      </c>
      <c r="F20" s="588">
        <f t="shared" si="2"/>
        <v>246</v>
      </c>
      <c r="G20" s="586">
        <v>12</v>
      </c>
      <c r="H20" s="588">
        <f t="shared" si="3"/>
        <v>369</v>
      </c>
      <c r="I20" s="586">
        <v>9</v>
      </c>
      <c r="J20" s="588">
        <f t="shared" si="4"/>
        <v>513</v>
      </c>
      <c r="K20" s="586">
        <v>6</v>
      </c>
      <c r="L20" s="588">
        <f t="shared" si="5"/>
        <v>679</v>
      </c>
      <c r="M20" s="586">
        <v>5</v>
      </c>
      <c r="N20" s="588">
        <f t="shared" si="6"/>
        <v>865</v>
      </c>
      <c r="O20" s="586">
        <v>4</v>
      </c>
      <c r="P20" s="588">
        <f t="shared" si="7"/>
        <v>1072</v>
      </c>
      <c r="Q20" s="586">
        <v>3</v>
      </c>
      <c r="R20" s="585">
        <v>144</v>
      </c>
      <c r="S20" s="586">
        <v>18</v>
      </c>
      <c r="T20" s="585">
        <v>192</v>
      </c>
      <c r="U20" s="589">
        <v>16</v>
      </c>
      <c r="V20" s="585">
        <v>246</v>
      </c>
      <c r="W20" s="589">
        <v>12</v>
      </c>
      <c r="X20" s="585">
        <v>369</v>
      </c>
      <c r="Y20" s="586">
        <v>9</v>
      </c>
      <c r="Z20" s="585">
        <v>513</v>
      </c>
      <c r="AA20" s="586">
        <v>6</v>
      </c>
      <c r="AB20" s="585">
        <v>679</v>
      </c>
      <c r="AC20" s="586">
        <v>5</v>
      </c>
      <c r="AD20" s="585">
        <v>865</v>
      </c>
      <c r="AE20" s="586">
        <v>4</v>
      </c>
      <c r="AF20" s="585">
        <v>1072</v>
      </c>
      <c r="AG20" s="586">
        <v>3</v>
      </c>
    </row>
    <row r="21" spans="1:33" ht="13.5" customHeight="1">
      <c r="A21" s="582">
        <v>54</v>
      </c>
      <c r="B21" s="588">
        <f t="shared" si="0"/>
        <v>156</v>
      </c>
      <c r="C21" s="586">
        <v>16</v>
      </c>
      <c r="D21" s="588">
        <f t="shared" si="1"/>
        <v>207</v>
      </c>
      <c r="E21" s="586">
        <v>12</v>
      </c>
      <c r="F21" s="588">
        <f t="shared" si="2"/>
        <v>264</v>
      </c>
      <c r="G21" s="586">
        <v>10</v>
      </c>
      <c r="H21" s="588">
        <f t="shared" si="3"/>
        <v>394</v>
      </c>
      <c r="I21" s="586">
        <v>9</v>
      </c>
      <c r="J21" s="588">
        <f t="shared" si="4"/>
        <v>545</v>
      </c>
      <c r="K21" s="586">
        <v>6</v>
      </c>
      <c r="L21" s="588">
        <f t="shared" si="5"/>
        <v>715</v>
      </c>
      <c r="M21" s="586">
        <v>5</v>
      </c>
      <c r="N21" s="588">
        <f t="shared" si="6"/>
        <v>909</v>
      </c>
      <c r="O21" s="586">
        <v>4</v>
      </c>
      <c r="P21" s="588">
        <f t="shared" si="7"/>
        <v>1125</v>
      </c>
      <c r="Q21" s="586">
        <v>3</v>
      </c>
      <c r="R21" s="585">
        <v>156</v>
      </c>
      <c r="S21" s="586">
        <v>16</v>
      </c>
      <c r="T21" s="585">
        <v>207</v>
      </c>
      <c r="U21" s="589">
        <v>12</v>
      </c>
      <c r="V21" s="585">
        <v>264</v>
      </c>
      <c r="W21" s="589">
        <v>10</v>
      </c>
      <c r="X21" s="585">
        <v>394</v>
      </c>
      <c r="Y21" s="586">
        <v>9</v>
      </c>
      <c r="Z21" s="585">
        <v>545</v>
      </c>
      <c r="AA21" s="586">
        <v>6</v>
      </c>
      <c r="AB21" s="585">
        <v>715</v>
      </c>
      <c r="AC21" s="586">
        <v>5</v>
      </c>
      <c r="AD21" s="585">
        <v>909</v>
      </c>
      <c r="AE21" s="586">
        <v>4</v>
      </c>
      <c r="AF21" s="585">
        <v>1125</v>
      </c>
      <c r="AG21" s="586">
        <v>3</v>
      </c>
    </row>
    <row r="22" spans="1:33" ht="13.5" customHeight="1">
      <c r="A22" s="582">
        <v>57</v>
      </c>
      <c r="B22" s="588">
        <f t="shared" si="0"/>
        <v>162</v>
      </c>
      <c r="C22" s="586">
        <v>16</v>
      </c>
      <c r="D22" s="588">
        <f t="shared" si="1"/>
        <v>216</v>
      </c>
      <c r="E22" s="586">
        <v>12</v>
      </c>
      <c r="F22" s="588">
        <f t="shared" si="2"/>
        <v>273</v>
      </c>
      <c r="G22" s="586">
        <v>10</v>
      </c>
      <c r="H22" s="588">
        <f t="shared" si="3"/>
        <v>407</v>
      </c>
      <c r="I22" s="586">
        <v>9</v>
      </c>
      <c r="J22" s="588">
        <f t="shared" si="4"/>
        <v>560</v>
      </c>
      <c r="K22" s="586">
        <v>6</v>
      </c>
      <c r="L22" s="588">
        <f t="shared" si="5"/>
        <v>732</v>
      </c>
      <c r="M22" s="586">
        <v>4</v>
      </c>
      <c r="N22" s="588">
        <f t="shared" si="6"/>
        <v>930</v>
      </c>
      <c r="O22" s="586">
        <v>3</v>
      </c>
      <c r="P22" s="588">
        <f t="shared" si="7"/>
        <v>1148</v>
      </c>
      <c r="Q22" s="586">
        <v>3</v>
      </c>
      <c r="R22" s="585">
        <v>162</v>
      </c>
      <c r="S22" s="586">
        <v>16</v>
      </c>
      <c r="T22" s="585">
        <v>216</v>
      </c>
      <c r="U22" s="589">
        <v>12</v>
      </c>
      <c r="V22" s="585">
        <v>273</v>
      </c>
      <c r="W22" s="589">
        <v>10</v>
      </c>
      <c r="X22" s="585">
        <v>407</v>
      </c>
      <c r="Y22" s="586">
        <v>9</v>
      </c>
      <c r="Z22" s="585">
        <v>560</v>
      </c>
      <c r="AA22" s="586">
        <v>6</v>
      </c>
      <c r="AB22" s="585">
        <v>732</v>
      </c>
      <c r="AC22" s="586">
        <v>4</v>
      </c>
      <c r="AD22" s="585">
        <v>930</v>
      </c>
      <c r="AE22" s="586">
        <v>3</v>
      </c>
      <c r="AF22" s="585">
        <v>1148</v>
      </c>
      <c r="AG22" s="586">
        <v>3</v>
      </c>
    </row>
    <row r="23" spans="1:33" ht="13.5" customHeight="1">
      <c r="A23" s="582">
        <v>60</v>
      </c>
      <c r="B23" s="588">
        <f t="shared" si="0"/>
        <v>167</v>
      </c>
      <c r="C23" s="586">
        <v>13</v>
      </c>
      <c r="D23" s="588">
        <f t="shared" si="1"/>
        <v>223</v>
      </c>
      <c r="E23" s="586">
        <v>11</v>
      </c>
      <c r="F23" s="588">
        <f t="shared" si="2"/>
        <v>283</v>
      </c>
      <c r="G23" s="586">
        <v>10</v>
      </c>
      <c r="H23" s="588">
        <f t="shared" si="3"/>
        <v>419</v>
      </c>
      <c r="I23" s="586">
        <v>8</v>
      </c>
      <c r="J23" s="588">
        <f t="shared" si="4"/>
        <v>576</v>
      </c>
      <c r="K23" s="586">
        <v>5</v>
      </c>
      <c r="L23" s="588">
        <f t="shared" si="5"/>
        <v>754</v>
      </c>
      <c r="M23" s="586">
        <v>4</v>
      </c>
      <c r="N23" s="588">
        <f t="shared" si="6"/>
        <v>953</v>
      </c>
      <c r="O23" s="586">
        <v>3</v>
      </c>
      <c r="P23" s="588">
        <f t="shared" si="7"/>
        <v>1172</v>
      </c>
      <c r="Q23" s="586">
        <v>3</v>
      </c>
      <c r="R23" s="585">
        <v>167</v>
      </c>
      <c r="S23" s="586">
        <v>13</v>
      </c>
      <c r="T23" s="585">
        <v>223</v>
      </c>
      <c r="U23" s="589">
        <v>11</v>
      </c>
      <c r="V23" s="585">
        <v>283</v>
      </c>
      <c r="W23" s="589">
        <v>10</v>
      </c>
      <c r="X23" s="585">
        <v>419</v>
      </c>
      <c r="Y23" s="586">
        <v>8</v>
      </c>
      <c r="Z23" s="585">
        <v>576</v>
      </c>
      <c r="AA23" s="586">
        <v>5</v>
      </c>
      <c r="AB23" s="585">
        <v>754</v>
      </c>
      <c r="AC23" s="586">
        <v>4</v>
      </c>
      <c r="AD23" s="585">
        <v>953</v>
      </c>
      <c r="AE23" s="586">
        <v>3</v>
      </c>
      <c r="AF23" s="585">
        <v>1172</v>
      </c>
      <c r="AG23" s="586">
        <v>3</v>
      </c>
    </row>
    <row r="24" spans="1:33" ht="13.5" customHeight="1">
      <c r="A24" s="582">
        <v>64</v>
      </c>
      <c r="B24" s="588">
        <f t="shared" si="0"/>
        <v>176</v>
      </c>
      <c r="C24" s="586">
        <v>14</v>
      </c>
      <c r="D24" s="588">
        <f t="shared" si="1"/>
        <v>234</v>
      </c>
      <c r="E24" s="586">
        <v>10</v>
      </c>
      <c r="F24" s="588">
        <f t="shared" si="2"/>
        <v>296</v>
      </c>
      <c r="G24" s="586">
        <v>10</v>
      </c>
      <c r="H24" s="588">
        <f t="shared" si="3"/>
        <v>436</v>
      </c>
      <c r="I24" s="586">
        <v>6</v>
      </c>
      <c r="J24" s="588">
        <f t="shared" si="4"/>
        <v>598</v>
      </c>
      <c r="K24" s="586">
        <v>5</v>
      </c>
      <c r="L24" s="588">
        <f t="shared" si="5"/>
        <v>779</v>
      </c>
      <c r="M24" s="586">
        <v>4</v>
      </c>
      <c r="N24" s="588">
        <f t="shared" si="6"/>
        <v>982</v>
      </c>
      <c r="O24" s="586">
        <v>3</v>
      </c>
      <c r="P24" s="588">
        <f t="shared" si="7"/>
        <v>1202</v>
      </c>
      <c r="Q24" s="586">
        <v>2</v>
      </c>
      <c r="R24" s="585">
        <v>176</v>
      </c>
      <c r="S24" s="586">
        <v>14</v>
      </c>
      <c r="T24" s="585">
        <v>234</v>
      </c>
      <c r="U24" s="589">
        <v>10</v>
      </c>
      <c r="V24" s="585">
        <v>296</v>
      </c>
      <c r="W24" s="589">
        <v>10</v>
      </c>
      <c r="X24" s="585">
        <v>436</v>
      </c>
      <c r="Y24" s="586">
        <v>6</v>
      </c>
      <c r="Z24" s="585">
        <v>598</v>
      </c>
      <c r="AA24" s="586">
        <v>5</v>
      </c>
      <c r="AB24" s="585">
        <v>779</v>
      </c>
      <c r="AC24" s="586">
        <v>4</v>
      </c>
      <c r="AD24" s="585">
        <v>982</v>
      </c>
      <c r="AE24" s="586">
        <v>3</v>
      </c>
      <c r="AF24" s="585">
        <v>1202</v>
      </c>
      <c r="AG24" s="586">
        <v>2</v>
      </c>
    </row>
    <row r="25" spans="1:33" ht="13.5" customHeight="1">
      <c r="A25" s="582">
        <v>70</v>
      </c>
      <c r="B25" s="588">
        <f t="shared" si="0"/>
        <v>189</v>
      </c>
      <c r="C25" s="586">
        <v>12</v>
      </c>
      <c r="D25" s="588">
        <f t="shared" si="1"/>
        <v>249</v>
      </c>
      <c r="E25" s="586">
        <v>9</v>
      </c>
      <c r="F25" s="588">
        <f t="shared" si="2"/>
        <v>314</v>
      </c>
      <c r="G25" s="586">
        <v>9</v>
      </c>
      <c r="H25" s="588">
        <f t="shared" si="3"/>
        <v>461</v>
      </c>
      <c r="I25" s="586">
        <v>6</v>
      </c>
      <c r="J25" s="588">
        <f t="shared" si="4"/>
        <v>660</v>
      </c>
      <c r="K25" s="586">
        <v>5</v>
      </c>
      <c r="L25" s="588">
        <f t="shared" si="5"/>
        <v>817</v>
      </c>
      <c r="M25" s="586">
        <v>4</v>
      </c>
      <c r="N25" s="588">
        <f t="shared" si="6"/>
        <v>1027</v>
      </c>
      <c r="O25" s="586">
        <v>3</v>
      </c>
      <c r="P25" s="588">
        <f t="shared" si="7"/>
        <v>1253</v>
      </c>
      <c r="Q25" s="586">
        <v>2</v>
      </c>
      <c r="R25" s="585">
        <v>189</v>
      </c>
      <c r="S25" s="586">
        <v>12</v>
      </c>
      <c r="T25" s="585">
        <v>249</v>
      </c>
      <c r="U25" s="589">
        <v>9</v>
      </c>
      <c r="V25" s="585">
        <v>314</v>
      </c>
      <c r="W25" s="589">
        <v>9</v>
      </c>
      <c r="X25" s="585">
        <v>461</v>
      </c>
      <c r="Y25" s="586">
        <v>6</v>
      </c>
      <c r="Z25" s="585">
        <v>660</v>
      </c>
      <c r="AA25" s="586">
        <v>5</v>
      </c>
      <c r="AB25" s="585">
        <v>817</v>
      </c>
      <c r="AC25" s="586">
        <v>4</v>
      </c>
      <c r="AD25" s="585">
        <v>1027</v>
      </c>
      <c r="AE25" s="586">
        <v>3</v>
      </c>
      <c r="AF25" s="585">
        <v>1253</v>
      </c>
      <c r="AG25" s="586">
        <v>2</v>
      </c>
    </row>
    <row r="26" spans="1:33" ht="13.5" customHeight="1">
      <c r="A26" s="582">
        <v>76</v>
      </c>
      <c r="B26" s="588">
        <f t="shared" si="0"/>
        <v>202</v>
      </c>
      <c r="C26" s="586">
        <v>10</v>
      </c>
      <c r="D26" s="588">
        <f t="shared" si="1"/>
        <v>265</v>
      </c>
      <c r="E26" s="586">
        <v>9</v>
      </c>
      <c r="F26" s="588">
        <f t="shared" si="2"/>
        <v>333</v>
      </c>
      <c r="G26" s="586">
        <v>7</v>
      </c>
      <c r="H26" s="588">
        <f t="shared" si="3"/>
        <v>486</v>
      </c>
      <c r="I26" s="586">
        <v>6</v>
      </c>
      <c r="J26" s="588">
        <f t="shared" si="4"/>
        <v>665</v>
      </c>
      <c r="K26" s="586">
        <v>5</v>
      </c>
      <c r="L26" s="588">
        <f t="shared" si="5"/>
        <v>854</v>
      </c>
      <c r="M26" s="586">
        <v>4</v>
      </c>
      <c r="N26" s="588">
        <f t="shared" si="6"/>
        <v>1070</v>
      </c>
      <c r="O26" s="586">
        <v>3</v>
      </c>
      <c r="P26" s="588">
        <f t="shared" si="7"/>
        <v>1304</v>
      </c>
      <c r="Q26" s="586">
        <v>2</v>
      </c>
      <c r="R26" s="585">
        <v>202</v>
      </c>
      <c r="S26" s="586">
        <v>10</v>
      </c>
      <c r="T26" s="585">
        <v>265</v>
      </c>
      <c r="U26" s="589">
        <v>9</v>
      </c>
      <c r="V26" s="585">
        <v>333</v>
      </c>
      <c r="W26" s="589">
        <v>7</v>
      </c>
      <c r="X26" s="585">
        <v>486</v>
      </c>
      <c r="Y26" s="586">
        <v>6</v>
      </c>
      <c r="Z26" s="585">
        <v>665</v>
      </c>
      <c r="AA26" s="586">
        <v>5</v>
      </c>
      <c r="AB26" s="585">
        <v>854</v>
      </c>
      <c r="AC26" s="586">
        <v>4</v>
      </c>
      <c r="AD26" s="585">
        <v>1070</v>
      </c>
      <c r="AE26" s="586">
        <v>3</v>
      </c>
      <c r="AF26" s="585">
        <v>1304</v>
      </c>
      <c r="AG26" s="586">
        <v>2</v>
      </c>
    </row>
    <row r="27" spans="1:33" ht="13.5" customHeight="1">
      <c r="A27" s="582">
        <v>89</v>
      </c>
      <c r="B27" s="588">
        <f t="shared" si="0"/>
        <v>228</v>
      </c>
      <c r="C27" s="586">
        <v>9</v>
      </c>
      <c r="D27" s="588">
        <f t="shared" si="1"/>
        <v>299</v>
      </c>
      <c r="E27" s="586">
        <v>7</v>
      </c>
      <c r="F27" s="588">
        <f t="shared" si="2"/>
        <v>374</v>
      </c>
      <c r="G27" s="586">
        <v>7</v>
      </c>
      <c r="H27" s="588">
        <f t="shared" si="3"/>
        <v>541</v>
      </c>
      <c r="I27" s="586">
        <v>5</v>
      </c>
      <c r="J27" s="588">
        <f t="shared" si="4"/>
        <v>728</v>
      </c>
      <c r="K27" s="586">
        <v>4</v>
      </c>
      <c r="L27" s="588">
        <f t="shared" si="5"/>
        <v>936</v>
      </c>
      <c r="M27" s="586">
        <v>3</v>
      </c>
      <c r="N27" s="588">
        <f t="shared" si="6"/>
        <v>1166</v>
      </c>
      <c r="O27" s="586">
        <v>2</v>
      </c>
      <c r="P27" s="588">
        <f t="shared" si="7"/>
        <v>1415</v>
      </c>
      <c r="Q27" s="586">
        <v>2</v>
      </c>
      <c r="R27" s="585">
        <v>228</v>
      </c>
      <c r="S27" s="586">
        <v>9</v>
      </c>
      <c r="T27" s="585">
        <v>299</v>
      </c>
      <c r="U27" s="589">
        <v>7</v>
      </c>
      <c r="V27" s="585">
        <v>374</v>
      </c>
      <c r="W27" s="589">
        <v>7</v>
      </c>
      <c r="X27" s="585">
        <v>541</v>
      </c>
      <c r="Y27" s="586">
        <v>5</v>
      </c>
      <c r="Z27" s="585">
        <v>728</v>
      </c>
      <c r="AA27" s="586">
        <v>4</v>
      </c>
      <c r="AB27" s="585">
        <v>936</v>
      </c>
      <c r="AC27" s="586">
        <v>3</v>
      </c>
      <c r="AD27" s="585">
        <v>1166</v>
      </c>
      <c r="AE27" s="586">
        <v>2</v>
      </c>
      <c r="AF27" s="585">
        <v>1415</v>
      </c>
      <c r="AG27" s="586">
        <v>2</v>
      </c>
    </row>
    <row r="28" spans="1:33" ht="13.5" customHeight="1">
      <c r="A28" s="582">
        <v>108</v>
      </c>
      <c r="B28" s="588">
        <f t="shared" si="0"/>
        <v>268</v>
      </c>
      <c r="C28" s="586">
        <v>7</v>
      </c>
      <c r="D28" s="588">
        <f t="shared" si="1"/>
        <v>348</v>
      </c>
      <c r="E28" s="586">
        <v>5</v>
      </c>
      <c r="F28" s="588">
        <f t="shared" si="2"/>
        <v>434</v>
      </c>
      <c r="G28" s="586">
        <v>5</v>
      </c>
      <c r="H28" s="588">
        <f t="shared" si="3"/>
        <v>620</v>
      </c>
      <c r="I28" s="586">
        <v>4</v>
      </c>
      <c r="J28" s="588">
        <f t="shared" si="4"/>
        <v>828</v>
      </c>
      <c r="K28" s="586">
        <v>3</v>
      </c>
      <c r="L28" s="588">
        <f t="shared" si="5"/>
        <v>1056</v>
      </c>
      <c r="M28" s="586">
        <v>2</v>
      </c>
      <c r="N28" s="588">
        <f t="shared" si="6"/>
        <v>1305</v>
      </c>
      <c r="O28" s="586">
        <v>2</v>
      </c>
      <c r="P28" s="588">
        <f t="shared" si="7"/>
        <v>1577</v>
      </c>
      <c r="Q28" s="586">
        <v>2</v>
      </c>
      <c r="R28" s="585">
        <v>268</v>
      </c>
      <c r="S28" s="586">
        <v>7</v>
      </c>
      <c r="T28" s="585">
        <v>348</v>
      </c>
      <c r="U28" s="589">
        <v>5</v>
      </c>
      <c r="V28" s="585">
        <v>434</v>
      </c>
      <c r="W28" s="589">
        <v>5</v>
      </c>
      <c r="X28" s="585">
        <v>620</v>
      </c>
      <c r="Y28" s="586">
        <v>4</v>
      </c>
      <c r="Z28" s="585">
        <v>828</v>
      </c>
      <c r="AA28" s="586">
        <v>3</v>
      </c>
      <c r="AB28" s="585">
        <v>1056</v>
      </c>
      <c r="AC28" s="586">
        <v>2</v>
      </c>
      <c r="AD28" s="585">
        <v>1305</v>
      </c>
      <c r="AE28" s="586">
        <v>2</v>
      </c>
      <c r="AF28" s="585">
        <v>1577</v>
      </c>
      <c r="AG28" s="586">
        <v>2</v>
      </c>
    </row>
    <row r="29" spans="1:33" ht="13.5" customHeight="1">
      <c r="A29" s="582">
        <v>114</v>
      </c>
      <c r="B29" s="588">
        <f t="shared" si="0"/>
        <v>281</v>
      </c>
      <c r="C29" s="586">
        <v>7</v>
      </c>
      <c r="D29" s="588">
        <f t="shared" si="1"/>
        <v>364</v>
      </c>
      <c r="E29" s="586">
        <v>5</v>
      </c>
      <c r="F29" s="588">
        <f t="shared" si="2"/>
        <v>453</v>
      </c>
      <c r="G29" s="586">
        <v>5</v>
      </c>
      <c r="H29" s="588">
        <f t="shared" si="3"/>
        <v>646</v>
      </c>
      <c r="I29" s="586">
        <v>4</v>
      </c>
      <c r="J29" s="588">
        <f t="shared" si="4"/>
        <v>860</v>
      </c>
      <c r="K29" s="586">
        <v>3</v>
      </c>
      <c r="L29" s="588">
        <f t="shared" si="5"/>
        <v>1093</v>
      </c>
      <c r="M29" s="586">
        <v>2</v>
      </c>
      <c r="N29" s="588">
        <f t="shared" si="6"/>
        <v>1349</v>
      </c>
      <c r="O29" s="586">
        <v>2</v>
      </c>
      <c r="P29" s="588">
        <f t="shared" si="7"/>
        <v>1627</v>
      </c>
      <c r="Q29" s="586">
        <v>2</v>
      </c>
      <c r="R29" s="585">
        <v>281</v>
      </c>
      <c r="S29" s="586">
        <v>7</v>
      </c>
      <c r="T29" s="585">
        <v>364</v>
      </c>
      <c r="U29" s="589">
        <v>5</v>
      </c>
      <c r="V29" s="585">
        <v>453</v>
      </c>
      <c r="W29" s="589">
        <v>5</v>
      </c>
      <c r="X29" s="585">
        <v>646</v>
      </c>
      <c r="Y29" s="586">
        <v>4</v>
      </c>
      <c r="Z29" s="585">
        <v>860</v>
      </c>
      <c r="AA29" s="586">
        <v>3</v>
      </c>
      <c r="AB29" s="585">
        <v>1093</v>
      </c>
      <c r="AC29" s="586">
        <v>2</v>
      </c>
      <c r="AD29" s="585">
        <v>1349</v>
      </c>
      <c r="AE29" s="586">
        <v>2</v>
      </c>
      <c r="AF29" s="585">
        <v>1627</v>
      </c>
      <c r="AG29" s="586">
        <v>2</v>
      </c>
    </row>
    <row r="30" spans="1:33" ht="13.5" customHeight="1">
      <c r="A30" s="582">
        <v>133</v>
      </c>
      <c r="B30" s="588">
        <f t="shared" si="0"/>
        <v>320</v>
      </c>
      <c r="C30" s="586">
        <v>6</v>
      </c>
      <c r="D30" s="588">
        <f t="shared" si="1"/>
        <v>414</v>
      </c>
      <c r="E30" s="586">
        <v>5</v>
      </c>
      <c r="F30" s="588">
        <f t="shared" si="2"/>
        <v>512</v>
      </c>
      <c r="G30" s="586">
        <v>5</v>
      </c>
      <c r="H30" s="588">
        <f t="shared" si="3"/>
        <v>725</v>
      </c>
      <c r="I30" s="586">
        <v>3</v>
      </c>
      <c r="J30" s="588">
        <f t="shared" si="4"/>
        <v>958</v>
      </c>
      <c r="K30" s="586">
        <v>3</v>
      </c>
      <c r="L30" s="588">
        <f t="shared" si="5"/>
        <v>1213</v>
      </c>
      <c r="M30" s="586">
        <v>2</v>
      </c>
      <c r="N30" s="588">
        <f t="shared" si="6"/>
        <v>1488</v>
      </c>
      <c r="O30" s="586">
        <v>2</v>
      </c>
      <c r="P30" s="588">
        <f t="shared" si="7"/>
        <v>1788</v>
      </c>
      <c r="Q30" s="586">
        <v>2</v>
      </c>
      <c r="R30" s="585">
        <v>320</v>
      </c>
      <c r="S30" s="586">
        <v>6</v>
      </c>
      <c r="T30" s="585">
        <v>414</v>
      </c>
      <c r="U30" s="589">
        <v>5</v>
      </c>
      <c r="V30" s="585">
        <v>512</v>
      </c>
      <c r="W30" s="589">
        <v>5</v>
      </c>
      <c r="X30" s="585">
        <v>725</v>
      </c>
      <c r="Y30" s="586">
        <v>3</v>
      </c>
      <c r="Z30" s="585">
        <v>958</v>
      </c>
      <c r="AA30" s="586">
        <v>3</v>
      </c>
      <c r="AB30" s="585">
        <v>1213</v>
      </c>
      <c r="AC30" s="586">
        <v>2</v>
      </c>
      <c r="AD30" s="585">
        <v>1488</v>
      </c>
      <c r="AE30" s="586">
        <v>2</v>
      </c>
      <c r="AF30" s="585">
        <v>1788</v>
      </c>
      <c r="AG30" s="586">
        <v>2</v>
      </c>
    </row>
    <row r="31" spans="1:33" ht="13.5" customHeight="1">
      <c r="A31" s="582">
        <v>159</v>
      </c>
      <c r="B31" s="588">
        <f t="shared" si="0"/>
        <v>376</v>
      </c>
      <c r="C31" s="586">
        <v>3</v>
      </c>
      <c r="D31" s="588">
        <f t="shared" si="1"/>
        <v>482</v>
      </c>
      <c r="E31" s="586">
        <v>3</v>
      </c>
      <c r="F31" s="588">
        <f t="shared" si="2"/>
        <v>594</v>
      </c>
      <c r="G31" s="586">
        <v>3</v>
      </c>
      <c r="H31" s="588">
        <f t="shared" si="3"/>
        <v>834</v>
      </c>
      <c r="I31" s="586">
        <v>3</v>
      </c>
      <c r="J31" s="588">
        <f t="shared" si="4"/>
        <v>1092</v>
      </c>
      <c r="K31" s="586">
        <v>2</v>
      </c>
      <c r="L31" s="588">
        <f t="shared" si="5"/>
        <v>1336</v>
      </c>
      <c r="M31" s="586">
        <v>2</v>
      </c>
      <c r="N31" s="588">
        <f t="shared" si="6"/>
        <v>1678</v>
      </c>
      <c r="O31" s="586">
        <v>1</v>
      </c>
      <c r="P31" s="588">
        <f t="shared" si="7"/>
        <v>2000</v>
      </c>
      <c r="Q31" s="586">
        <v>2</v>
      </c>
      <c r="R31" s="585">
        <v>376</v>
      </c>
      <c r="S31" s="586">
        <v>3</v>
      </c>
      <c r="T31" s="585">
        <v>482</v>
      </c>
      <c r="U31" s="589">
        <v>3</v>
      </c>
      <c r="V31" s="585">
        <v>594</v>
      </c>
      <c r="W31" s="589">
        <v>3</v>
      </c>
      <c r="X31" s="585">
        <v>834</v>
      </c>
      <c r="Y31" s="586">
        <v>3</v>
      </c>
      <c r="Z31" s="585">
        <v>1092</v>
      </c>
      <c r="AA31" s="586">
        <v>2</v>
      </c>
      <c r="AB31" s="585">
        <v>1336</v>
      </c>
      <c r="AC31" s="586">
        <v>2</v>
      </c>
      <c r="AD31" s="585">
        <v>1678</v>
      </c>
      <c r="AE31" s="586">
        <v>1</v>
      </c>
      <c r="AF31" s="585">
        <v>2000</v>
      </c>
      <c r="AG31" s="586">
        <v>2</v>
      </c>
    </row>
    <row r="32" spans="1:33" ht="13.5" customHeight="1">
      <c r="A32" s="582">
        <v>169</v>
      </c>
      <c r="B32" s="588">
        <f t="shared" si="0"/>
        <v>396</v>
      </c>
      <c r="C32" s="586">
        <v>3</v>
      </c>
      <c r="D32" s="588">
        <f t="shared" si="1"/>
        <v>508</v>
      </c>
      <c r="E32" s="586">
        <v>3</v>
      </c>
      <c r="F32" s="588">
        <f t="shared" si="2"/>
        <v>625</v>
      </c>
      <c r="G32" s="586">
        <v>3</v>
      </c>
      <c r="H32" s="588">
        <f t="shared" si="3"/>
        <v>876</v>
      </c>
      <c r="I32" s="586">
        <v>2</v>
      </c>
      <c r="J32" s="588">
        <f t="shared" si="4"/>
        <v>1146</v>
      </c>
      <c r="K32" s="586">
        <v>2</v>
      </c>
      <c r="L32" s="588">
        <f t="shared" si="5"/>
        <v>1434</v>
      </c>
      <c r="M32" s="586">
        <v>1</v>
      </c>
      <c r="N32" s="588">
        <f t="shared" si="6"/>
        <v>1751</v>
      </c>
      <c r="O32" s="586">
        <v>1</v>
      </c>
      <c r="P32" s="588">
        <f t="shared" si="7"/>
        <v>2082</v>
      </c>
      <c r="Q32" s="586">
        <v>1</v>
      </c>
      <c r="R32" s="585">
        <v>396</v>
      </c>
      <c r="S32" s="586">
        <v>3</v>
      </c>
      <c r="T32" s="585">
        <v>508</v>
      </c>
      <c r="U32" s="589">
        <v>3</v>
      </c>
      <c r="V32" s="585">
        <v>625</v>
      </c>
      <c r="W32" s="589">
        <v>3</v>
      </c>
      <c r="X32" s="585">
        <v>876</v>
      </c>
      <c r="Y32" s="586">
        <v>2</v>
      </c>
      <c r="Z32" s="585">
        <v>1146</v>
      </c>
      <c r="AA32" s="586">
        <v>2</v>
      </c>
      <c r="AB32" s="585">
        <v>1434</v>
      </c>
      <c r="AC32" s="586">
        <v>1</v>
      </c>
      <c r="AD32" s="585">
        <v>1751</v>
      </c>
      <c r="AE32" s="586">
        <v>1</v>
      </c>
      <c r="AF32" s="585">
        <v>2082</v>
      </c>
      <c r="AG32" s="586">
        <v>1</v>
      </c>
    </row>
    <row r="33" spans="1:33" ht="13.5" customHeight="1">
      <c r="A33" s="582">
        <v>219</v>
      </c>
      <c r="B33" s="588">
        <f t="shared" si="0"/>
        <v>501</v>
      </c>
      <c r="C33" s="586">
        <v>2</v>
      </c>
      <c r="D33" s="588">
        <f t="shared" si="1"/>
        <v>639</v>
      </c>
      <c r="E33" s="586">
        <v>2</v>
      </c>
      <c r="F33" s="588">
        <f t="shared" si="2"/>
        <v>783</v>
      </c>
      <c r="G33" s="586">
        <v>2</v>
      </c>
      <c r="H33" s="588">
        <f t="shared" si="3"/>
        <v>1084</v>
      </c>
      <c r="I33" s="586">
        <v>2</v>
      </c>
      <c r="J33" s="588">
        <f t="shared" si="4"/>
        <v>1409</v>
      </c>
      <c r="K33" s="586">
        <v>1</v>
      </c>
      <c r="L33" s="588">
        <f t="shared" si="5"/>
        <v>1759</v>
      </c>
      <c r="M33" s="586">
        <v>1</v>
      </c>
      <c r="N33" s="588">
        <f t="shared" si="6"/>
        <v>2118</v>
      </c>
      <c r="O33" s="586">
        <v>1</v>
      </c>
      <c r="P33" s="588">
        <f t="shared" si="7"/>
        <v>2505</v>
      </c>
      <c r="Q33" s="586">
        <v>1</v>
      </c>
      <c r="R33" s="585">
        <v>501</v>
      </c>
      <c r="S33" s="586">
        <v>2</v>
      </c>
      <c r="T33" s="585">
        <v>639</v>
      </c>
      <c r="U33" s="589">
        <v>2</v>
      </c>
      <c r="V33" s="585">
        <v>783</v>
      </c>
      <c r="W33" s="589">
        <v>2</v>
      </c>
      <c r="X33" s="585">
        <v>1084</v>
      </c>
      <c r="Y33" s="586">
        <v>2</v>
      </c>
      <c r="Z33" s="585">
        <v>1409</v>
      </c>
      <c r="AA33" s="586">
        <v>1</v>
      </c>
      <c r="AB33" s="585">
        <v>1759</v>
      </c>
      <c r="AC33" s="586">
        <v>1</v>
      </c>
      <c r="AD33" s="585">
        <v>2118</v>
      </c>
      <c r="AE33" s="586">
        <v>1</v>
      </c>
      <c r="AF33" s="585">
        <v>2505</v>
      </c>
      <c r="AG33" s="586">
        <v>1</v>
      </c>
    </row>
    <row r="34" spans="1:33" ht="13.5" customHeight="1">
      <c r="A34" s="432">
        <v>273</v>
      </c>
      <c r="B34" s="590">
        <f t="shared" si="0"/>
        <v>614</v>
      </c>
      <c r="C34" s="591">
        <v>3</v>
      </c>
      <c r="D34" s="590">
        <f t="shared" si="1"/>
        <v>781</v>
      </c>
      <c r="E34" s="591">
        <v>3</v>
      </c>
      <c r="F34" s="590">
        <f t="shared" si="2"/>
        <v>952</v>
      </c>
      <c r="G34" s="591">
        <v>2</v>
      </c>
      <c r="H34" s="590">
        <f t="shared" si="3"/>
        <v>1311</v>
      </c>
      <c r="I34" s="591">
        <v>2</v>
      </c>
      <c r="J34" s="590">
        <f t="shared" si="4"/>
        <v>1691</v>
      </c>
      <c r="K34" s="591">
        <v>1</v>
      </c>
      <c r="L34" s="590">
        <f t="shared" si="5"/>
        <v>2102</v>
      </c>
      <c r="M34" s="591">
        <v>1</v>
      </c>
      <c r="N34" s="590">
        <f t="shared" si="6"/>
        <v>2514</v>
      </c>
      <c r="O34" s="591">
        <v>1</v>
      </c>
      <c r="P34" s="590">
        <f t="shared" si="7"/>
        <v>2949</v>
      </c>
      <c r="Q34" s="591">
        <v>1</v>
      </c>
      <c r="R34" s="585">
        <v>614</v>
      </c>
      <c r="S34" s="591">
        <v>3</v>
      </c>
      <c r="T34" s="585">
        <v>781</v>
      </c>
      <c r="U34" s="592">
        <v>3</v>
      </c>
      <c r="V34" s="585">
        <v>952</v>
      </c>
      <c r="W34" s="592">
        <v>2</v>
      </c>
      <c r="X34" s="585">
        <v>1311</v>
      </c>
      <c r="Y34" s="591">
        <v>2</v>
      </c>
      <c r="Z34" s="585">
        <v>1691</v>
      </c>
      <c r="AA34" s="591">
        <v>1</v>
      </c>
      <c r="AB34" s="585">
        <v>2102</v>
      </c>
      <c r="AC34" s="591">
        <v>1</v>
      </c>
      <c r="AD34" s="585">
        <v>2514</v>
      </c>
      <c r="AE34" s="591">
        <v>1</v>
      </c>
      <c r="AF34" s="585">
        <v>2949</v>
      </c>
      <c r="AG34" s="591">
        <v>1</v>
      </c>
    </row>
    <row r="35" spans="14:31" ht="13.5" customHeight="1">
      <c r="N35" s="594" t="s">
        <v>22</v>
      </c>
      <c r="T35" s="595"/>
      <c r="U35" s="595"/>
      <c r="V35" s="595"/>
      <c r="W35" s="595"/>
      <c r="X35" s="595"/>
      <c r="Y35" s="595"/>
      <c r="Z35" s="595"/>
      <c r="AA35" s="595"/>
      <c r="AB35" s="595"/>
      <c r="AC35" s="595"/>
      <c r="AD35" s="595"/>
      <c r="AE35" s="595"/>
    </row>
    <row r="36" spans="1:31" ht="13.5" customHeight="1">
      <c r="A36" s="518" t="s">
        <v>21</v>
      </c>
      <c r="B36" s="577"/>
      <c r="C36" s="518"/>
      <c r="D36" s="518"/>
      <c r="E36" s="518"/>
      <c r="F36" s="518"/>
      <c r="G36" s="518"/>
      <c r="H36" s="577"/>
      <c r="I36" s="518"/>
      <c r="J36" s="577"/>
      <c r="K36" s="518"/>
      <c r="L36" s="577"/>
      <c r="M36" s="518"/>
      <c r="N36" s="593" t="s">
        <v>194</v>
      </c>
      <c r="P36" s="577"/>
      <c r="Q36" s="518"/>
      <c r="T36" s="595"/>
      <c r="U36" s="595"/>
      <c r="V36" s="595"/>
      <c r="W36" s="595"/>
      <c r="X36" s="595"/>
      <c r="Y36" s="595"/>
      <c r="Z36" s="595"/>
      <c r="AA36" s="595"/>
      <c r="AB36" s="595"/>
      <c r="AC36" s="595"/>
      <c r="AD36" s="595"/>
      <c r="AE36" s="595"/>
    </row>
    <row r="37" spans="1:31" ht="13.5" customHeight="1">
      <c r="A37" s="520" t="s">
        <v>23</v>
      </c>
      <c r="B37" s="577"/>
      <c r="C37" s="518"/>
      <c r="D37" s="518"/>
      <c r="E37" s="518"/>
      <c r="F37" s="518"/>
      <c r="G37" s="518"/>
      <c r="H37" s="577"/>
      <c r="I37" s="518"/>
      <c r="J37" s="577"/>
      <c r="K37" s="518"/>
      <c r="L37" s="577"/>
      <c r="M37" s="518"/>
      <c r="N37" s="593" t="s">
        <v>195</v>
      </c>
      <c r="P37" s="596"/>
      <c r="Q37" s="518"/>
      <c r="T37" s="595"/>
      <c r="U37" s="595"/>
      <c r="V37" s="595"/>
      <c r="W37" s="595"/>
      <c r="X37" s="595"/>
      <c r="Y37" s="595"/>
      <c r="Z37" s="595"/>
      <c r="AA37" s="595"/>
      <c r="AB37" s="595"/>
      <c r="AC37" s="595"/>
      <c r="AD37" s="595"/>
      <c r="AE37" s="595"/>
    </row>
    <row r="38" spans="1:31" ht="13.5" customHeight="1">
      <c r="A38" s="384" t="s">
        <v>24</v>
      </c>
      <c r="N38" s="593" t="s">
        <v>196</v>
      </c>
      <c r="P38" s="533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</row>
    <row r="39" spans="1:31" ht="13.5" customHeight="1">
      <c r="A39" s="937" t="s">
        <v>25</v>
      </c>
      <c r="B39" s="937"/>
      <c r="C39" s="937"/>
      <c r="D39" s="937"/>
      <c r="E39" s="937"/>
      <c r="F39" s="937"/>
      <c r="G39" s="937"/>
      <c r="H39" s="937"/>
      <c r="I39" s="937"/>
      <c r="J39" s="937"/>
      <c r="K39" s="937"/>
      <c r="L39" s="937"/>
      <c r="M39" s="937"/>
      <c r="N39" s="593" t="s">
        <v>197</v>
      </c>
      <c r="T39" s="595"/>
      <c r="U39" s="595"/>
      <c r="V39" s="595"/>
      <c r="W39" s="595"/>
      <c r="X39" s="595"/>
      <c r="Y39" s="595"/>
      <c r="Z39" s="595"/>
      <c r="AA39" s="595"/>
      <c r="AB39" s="595"/>
      <c r="AC39" s="595"/>
      <c r="AD39" s="595"/>
      <c r="AE39" s="595"/>
    </row>
    <row r="40" spans="1:31" ht="13.5" customHeight="1">
      <c r="A40" s="384"/>
      <c r="B40" s="515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93" t="s">
        <v>198</v>
      </c>
      <c r="T40" s="595"/>
      <c r="U40" s="595"/>
      <c r="V40" s="595"/>
      <c r="W40" s="595"/>
      <c r="X40" s="595"/>
      <c r="Y40" s="595"/>
      <c r="Z40" s="595"/>
      <c r="AA40" s="595"/>
      <c r="AB40" s="595"/>
      <c r="AC40" s="595"/>
      <c r="AD40" s="595"/>
      <c r="AE40" s="595"/>
    </row>
    <row r="67" spans="24:33" ht="12.75">
      <c r="X67" s="579"/>
      <c r="Y67" s="579"/>
      <c r="Z67" s="579"/>
      <c r="AA67" s="579"/>
      <c r="AB67" s="579"/>
      <c r="AC67" s="579"/>
      <c r="AD67" s="579"/>
      <c r="AE67" s="579"/>
      <c r="AF67" s="579"/>
      <c r="AG67" s="579"/>
    </row>
    <row r="68" spans="24:33" ht="12.75">
      <c r="X68" s="579"/>
      <c r="Y68" s="579"/>
      <c r="Z68" s="579"/>
      <c r="AA68" s="579"/>
      <c r="AB68" s="579"/>
      <c r="AC68" s="579"/>
      <c r="AD68" s="579"/>
      <c r="AE68" s="579"/>
      <c r="AF68" s="579"/>
      <c r="AG68" s="579"/>
    </row>
    <row r="69" spans="24:33" ht="12.75">
      <c r="X69" s="579"/>
      <c r="Y69" s="579"/>
      <c r="Z69" s="579"/>
      <c r="AA69" s="579"/>
      <c r="AB69" s="579"/>
      <c r="AC69" s="579"/>
      <c r="AD69" s="579"/>
      <c r="AE69" s="579"/>
      <c r="AF69" s="579"/>
      <c r="AG69" s="579"/>
    </row>
    <row r="70" spans="24:33" ht="12.75">
      <c r="X70" s="579"/>
      <c r="Y70" s="579"/>
      <c r="Z70" s="579"/>
      <c r="AA70" s="579"/>
      <c r="AB70" s="579"/>
      <c r="AC70" s="579"/>
      <c r="AD70" s="579"/>
      <c r="AE70" s="579"/>
      <c r="AF70" s="579"/>
      <c r="AG70" s="579"/>
    </row>
    <row r="71" spans="24:33" ht="12.75">
      <c r="X71" s="579"/>
      <c r="Y71" s="579"/>
      <c r="Z71" s="579"/>
      <c r="AA71" s="579"/>
      <c r="AB71" s="579"/>
      <c r="AC71" s="579"/>
      <c r="AD71" s="579"/>
      <c r="AE71" s="579"/>
      <c r="AF71" s="579"/>
      <c r="AG71" s="579"/>
    </row>
    <row r="72" spans="24:33" ht="12.75">
      <c r="X72" s="579"/>
      <c r="Y72" s="579"/>
      <c r="Z72" s="579"/>
      <c r="AA72" s="579"/>
      <c r="AB72" s="579"/>
      <c r="AC72" s="579"/>
      <c r="AD72" s="579"/>
      <c r="AE72" s="579"/>
      <c r="AF72" s="579"/>
      <c r="AG72" s="579"/>
    </row>
    <row r="73" spans="24:33" ht="12.75">
      <c r="X73" s="579"/>
      <c r="Y73" s="579"/>
      <c r="Z73" s="579"/>
      <c r="AA73" s="579"/>
      <c r="AB73" s="579"/>
      <c r="AC73" s="579"/>
      <c r="AD73" s="579"/>
      <c r="AE73" s="579"/>
      <c r="AF73" s="579"/>
      <c r="AG73" s="579"/>
    </row>
    <row r="74" spans="24:33" ht="12.75">
      <c r="X74" s="579"/>
      <c r="Y74" s="579"/>
      <c r="Z74" s="579"/>
      <c r="AA74" s="579"/>
      <c r="AB74" s="579"/>
      <c r="AC74" s="579"/>
      <c r="AD74" s="579"/>
      <c r="AE74" s="579"/>
      <c r="AF74" s="579"/>
      <c r="AG74" s="579"/>
    </row>
    <row r="75" spans="24:33" ht="12.75">
      <c r="X75" s="579"/>
      <c r="Y75" s="579"/>
      <c r="Z75" s="579"/>
      <c r="AA75" s="579"/>
      <c r="AB75" s="579"/>
      <c r="AC75" s="579"/>
      <c r="AD75" s="579"/>
      <c r="AE75" s="579"/>
      <c r="AF75" s="579"/>
      <c r="AG75" s="579"/>
    </row>
    <row r="76" spans="24:33" ht="12.75">
      <c r="X76" s="579"/>
      <c r="Y76" s="579"/>
      <c r="Z76" s="579"/>
      <c r="AA76" s="579"/>
      <c r="AB76" s="579"/>
      <c r="AC76" s="579"/>
      <c r="AD76" s="579"/>
      <c r="AE76" s="579"/>
      <c r="AF76" s="579"/>
      <c r="AG76" s="579"/>
    </row>
    <row r="77" spans="24:33" ht="12.75">
      <c r="X77" s="579"/>
      <c r="Y77" s="579"/>
      <c r="Z77" s="579"/>
      <c r="AA77" s="579"/>
      <c r="AB77" s="579"/>
      <c r="AC77" s="579"/>
      <c r="AD77" s="579"/>
      <c r="AE77" s="579"/>
      <c r="AF77" s="579"/>
      <c r="AG77" s="579"/>
    </row>
    <row r="78" spans="24:33" ht="12.75">
      <c r="X78" s="579"/>
      <c r="Y78" s="579"/>
      <c r="Z78" s="579"/>
      <c r="AA78" s="579"/>
      <c r="AB78" s="579"/>
      <c r="AC78" s="579"/>
      <c r="AD78" s="579"/>
      <c r="AE78" s="579"/>
      <c r="AF78" s="579"/>
      <c r="AG78" s="579"/>
    </row>
    <row r="79" spans="24:33" ht="12.75">
      <c r="X79" s="579"/>
      <c r="Y79" s="579"/>
      <c r="Z79" s="579"/>
      <c r="AA79" s="579"/>
      <c r="AB79" s="579"/>
      <c r="AC79" s="579"/>
      <c r="AD79" s="579"/>
      <c r="AE79" s="579"/>
      <c r="AF79" s="579"/>
      <c r="AG79" s="579"/>
    </row>
    <row r="80" spans="24:33" ht="12.75">
      <c r="X80" s="579"/>
      <c r="Y80" s="579"/>
      <c r="Z80" s="579"/>
      <c r="AA80" s="579"/>
      <c r="AB80" s="579"/>
      <c r="AC80" s="579"/>
      <c r="AD80" s="579"/>
      <c r="AE80" s="579"/>
      <c r="AF80" s="579"/>
      <c r="AG80" s="579"/>
    </row>
    <row r="81" spans="24:33" ht="12.75">
      <c r="X81" s="579"/>
      <c r="Y81" s="579"/>
      <c r="Z81" s="579"/>
      <c r="AA81" s="579"/>
      <c r="AB81" s="579"/>
      <c r="AC81" s="579"/>
      <c r="AD81" s="579"/>
      <c r="AE81" s="579"/>
      <c r="AF81" s="579"/>
      <c r="AG81" s="579"/>
    </row>
    <row r="82" spans="24:33" ht="12.75">
      <c r="X82" s="579"/>
      <c r="Y82" s="579"/>
      <c r="Z82" s="579"/>
      <c r="AA82" s="579"/>
      <c r="AB82" s="579"/>
      <c r="AC82" s="579"/>
      <c r="AD82" s="579"/>
      <c r="AE82" s="579"/>
      <c r="AF82" s="579"/>
      <c r="AG82" s="579"/>
    </row>
    <row r="83" spans="24:33" ht="12.75">
      <c r="X83" s="579"/>
      <c r="Y83" s="579"/>
      <c r="Z83" s="579"/>
      <c r="AA83" s="579"/>
      <c r="AB83" s="579"/>
      <c r="AC83" s="579"/>
      <c r="AD83" s="579"/>
      <c r="AE83" s="579"/>
      <c r="AF83" s="579"/>
      <c r="AG83" s="579"/>
    </row>
    <row r="84" spans="24:33" ht="12.75">
      <c r="X84" s="579"/>
      <c r="Y84" s="579"/>
      <c r="Z84" s="579"/>
      <c r="AA84" s="579"/>
      <c r="AB84" s="579"/>
      <c r="AC84" s="579"/>
      <c r="AD84" s="579"/>
      <c r="AE84" s="579"/>
      <c r="AF84" s="579"/>
      <c r="AG84" s="579"/>
    </row>
    <row r="85" spans="24:33" ht="12.75">
      <c r="X85" s="579"/>
      <c r="Y85" s="579"/>
      <c r="Z85" s="579"/>
      <c r="AA85" s="579"/>
      <c r="AB85" s="579"/>
      <c r="AC85" s="579"/>
      <c r="AD85" s="579"/>
      <c r="AE85" s="579"/>
      <c r="AF85" s="579"/>
      <c r="AG85" s="579"/>
    </row>
    <row r="86" spans="24:33" ht="12.75">
      <c r="X86" s="579"/>
      <c r="Y86" s="579"/>
      <c r="Z86" s="579"/>
      <c r="AA86" s="579"/>
      <c r="AB86" s="579"/>
      <c r="AC86" s="579"/>
      <c r="AD86" s="579"/>
      <c r="AE86" s="579"/>
      <c r="AF86" s="579"/>
      <c r="AG86" s="579"/>
    </row>
    <row r="87" spans="24:33" ht="12.75">
      <c r="X87" s="579"/>
      <c r="Y87" s="579"/>
      <c r="Z87" s="579"/>
      <c r="AA87" s="579"/>
      <c r="AB87" s="579"/>
      <c r="AC87" s="579"/>
      <c r="AD87" s="579"/>
      <c r="AE87" s="579"/>
      <c r="AF87" s="579"/>
      <c r="AG87" s="579"/>
    </row>
    <row r="88" spans="24:33" ht="12.75">
      <c r="X88" s="579"/>
      <c r="Y88" s="579"/>
      <c r="Z88" s="579"/>
      <c r="AA88" s="579"/>
      <c r="AB88" s="579"/>
      <c r="AC88" s="579"/>
      <c r="AD88" s="579"/>
      <c r="AE88" s="579"/>
      <c r="AF88" s="579"/>
      <c r="AG88" s="579"/>
    </row>
    <row r="89" spans="24:33" ht="12.75">
      <c r="X89" s="579"/>
      <c r="Y89" s="579"/>
      <c r="Z89" s="579"/>
      <c r="AA89" s="579"/>
      <c r="AB89" s="579"/>
      <c r="AC89" s="579"/>
      <c r="AD89" s="579"/>
      <c r="AE89" s="579"/>
      <c r="AF89" s="579"/>
      <c r="AG89" s="579"/>
    </row>
    <row r="90" spans="24:33" ht="12.75">
      <c r="X90" s="579"/>
      <c r="Y90" s="579"/>
      <c r="Z90" s="579"/>
      <c r="AA90" s="579"/>
      <c r="AB90" s="579"/>
      <c r="AC90" s="579"/>
      <c r="AD90" s="579"/>
      <c r="AE90" s="579"/>
      <c r="AF90" s="579"/>
      <c r="AG90" s="579"/>
    </row>
  </sheetData>
  <sheetProtection formatCells="0" formatColumns="0" formatRows="0"/>
  <mergeCells count="24">
    <mergeCell ref="A5:Q6"/>
    <mergeCell ref="J9:K9"/>
    <mergeCell ref="L9:M9"/>
    <mergeCell ref="N9:O9"/>
    <mergeCell ref="P9:Q9"/>
    <mergeCell ref="A1:Q1"/>
    <mergeCell ref="A2:Q2"/>
    <mergeCell ref="A3:Q3"/>
    <mergeCell ref="A4:Q4"/>
    <mergeCell ref="A39:M39"/>
    <mergeCell ref="A9:A10"/>
    <mergeCell ref="B9:C9"/>
    <mergeCell ref="D9:E9"/>
    <mergeCell ref="F9:G9"/>
    <mergeCell ref="H9:I9"/>
    <mergeCell ref="R9:S9"/>
    <mergeCell ref="AF9:AG9"/>
    <mergeCell ref="O8:P8"/>
    <mergeCell ref="T9:U9"/>
    <mergeCell ref="V9:W9"/>
    <mergeCell ref="X9:Y9"/>
    <mergeCell ref="Z9:AA9"/>
    <mergeCell ref="AB9:AC9"/>
    <mergeCell ref="AD9:AE9"/>
  </mergeCells>
  <printOptions/>
  <pageMargins left="0.3937007874015748" right="0.1968503937007874" top="0.3937007874015748" bottom="0.1968503937007874" header="0.3937007874015748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Rockwool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avv</dc:creator>
  <cp:keywords/>
  <dc:description/>
  <cp:lastModifiedBy>DELL_PC</cp:lastModifiedBy>
  <cp:lastPrinted>2014-03-17T10:10:27Z</cp:lastPrinted>
  <dcterms:created xsi:type="dcterms:W3CDTF">2009-04-12T18:44:18Z</dcterms:created>
  <dcterms:modified xsi:type="dcterms:W3CDTF">2014-04-18T17:58:28Z</dcterms:modified>
  <cp:category/>
  <cp:version/>
  <cp:contentType/>
  <cp:contentStatus/>
</cp:coreProperties>
</file>